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D:\BINH 2022\Recuirtment\"/>
    </mc:Choice>
  </mc:AlternateContent>
  <bookViews>
    <workbookView xWindow="0" yWindow="0" windowWidth="24000" windowHeight="9600" firstSheet="3" activeTab="3"/>
  </bookViews>
  <sheets>
    <sheet name="summary" sheetId="11" state="hidden" r:id="rId1"/>
    <sheet name="1221 update" sheetId="15" state="hidden" r:id="rId2"/>
    <sheet name="1224 update" sheetId="17" state="hidden" r:id="rId3"/>
    <sheet name="Recruit Detail" sheetId="4" r:id="rId4"/>
    <sheet name="JD" sheetId="14" state="hidden" r:id="rId5"/>
  </sheets>
  <definedNames>
    <definedName name="_xlnm._FilterDatabase" localSheetId="4" hidden="1">JD!$A$5:$J$44</definedName>
    <definedName name="_xlnm._FilterDatabase" localSheetId="3" hidden="1">'Recruit Detail'!$B$2:$H$50</definedName>
    <definedName name="_xlnm._FilterDatabase" localSheetId="0" hidden="1">summary!$B$5:$L$5</definedName>
    <definedName name="ACN" localSheetId="4">#REF!</definedName>
    <definedName name="ACN">#REF!</definedName>
    <definedName name="binh123" localSheetId="4">#REF!</definedName>
    <definedName name="binh123">#REF!</definedName>
    <definedName name="oims" localSheetId="4">#REF!</definedName>
    <definedName name="oims">#REF!</definedName>
    <definedName name="qq" localSheetId="4">#REF!</definedName>
    <definedName name="qq">#REF!</definedName>
    <definedName name="Slicer_cft">#N/A</definedName>
    <definedName name="Slicer_cft1">#N/A</definedName>
    <definedName name="Slicer_cft2">#N/A</definedName>
    <definedName name="Slicer_cft3">#N/A</definedName>
    <definedName name="Slicer_cft4">#N/A</definedName>
    <definedName name="wo_no" localSheetId="4">#REF!</definedName>
    <definedName name="wo_no">#REF!</definedName>
    <definedName name="产品咨询不符" localSheetId="4">#REF!</definedName>
    <definedName name="产品咨询不符">#REF!</definedName>
    <definedName name="人资部" localSheetId="4">#REF!</definedName>
    <definedName name="人资部">#REF!</definedName>
    <definedName name="品保中心" localSheetId="4">#REF!</definedName>
    <definedName name="品保中心">#REF!</definedName>
    <definedName name="离职" localSheetId="4">#REF!</definedName>
    <definedName name="离职">#REF!</definedName>
    <definedName name="组长架构图" localSheetId="4">#REF!</definedName>
    <definedName name="组长架构图">#REF!</definedName>
  </definedNames>
  <calcPr calcId="162913"/>
  <pivotCaches>
    <pivotCache cacheId="3" r:id="rId6"/>
    <pivotCache cacheId="4"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4" l="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4" i="4"/>
  <c r="E23" i="15" l="1"/>
  <c r="E10" i="15"/>
  <c r="E18" i="15"/>
  <c r="E5" i="15"/>
  <c r="K20" i="15"/>
  <c r="K21" i="15"/>
  <c r="K22" i="15"/>
  <c r="K12" i="15"/>
  <c r="K13" i="15"/>
  <c r="K14" i="15"/>
  <c r="K15" i="15"/>
  <c r="K16" i="15"/>
  <c r="K17" i="15"/>
  <c r="K7" i="15"/>
  <c r="K8" i="15"/>
  <c r="K9" i="15"/>
  <c r="K25" i="15" l="1"/>
  <c r="K26" i="15"/>
  <c r="G28" i="15"/>
  <c r="E29" i="15"/>
  <c r="E28" i="15"/>
  <c r="C10" i="15" l="1"/>
  <c r="D10" i="15"/>
  <c r="F10" i="15"/>
  <c r="G10" i="15"/>
  <c r="H10" i="15"/>
  <c r="I10" i="15"/>
  <c r="J10" i="15"/>
  <c r="L10" i="15"/>
  <c r="B10" i="15"/>
  <c r="G23" i="15" l="1"/>
  <c r="H23" i="15"/>
  <c r="I23" i="15"/>
  <c r="J23" i="15"/>
  <c r="K23" i="15"/>
  <c r="G18" i="15"/>
  <c r="H18" i="15"/>
  <c r="I18" i="15"/>
  <c r="J18" i="15"/>
  <c r="K18" i="15"/>
  <c r="G5" i="15"/>
  <c r="H5" i="15"/>
  <c r="I5" i="15"/>
  <c r="J5" i="15"/>
  <c r="K5" i="15"/>
  <c r="K24" i="15"/>
  <c r="K19" i="15"/>
  <c r="K6" i="15"/>
  <c r="F23" i="15"/>
  <c r="F18" i="15"/>
  <c r="F5" i="15"/>
  <c r="G27" i="15" l="1"/>
  <c r="F27" i="15"/>
  <c r="F28" i="15" s="1"/>
  <c r="B23" i="15"/>
  <c r="D18" i="15"/>
  <c r="C18" i="15"/>
  <c r="B18" i="15"/>
  <c r="E11" i="15" l="1"/>
  <c r="K11" i="15" s="1"/>
  <c r="E12" i="15"/>
  <c r="E13" i="15"/>
  <c r="E14" i="15"/>
  <c r="E15" i="15"/>
  <c r="E16" i="15"/>
  <c r="E17" i="15"/>
  <c r="J27" i="15"/>
  <c r="J28" i="15" s="1"/>
  <c r="H27" i="15"/>
  <c r="H28" i="15" s="1"/>
  <c r="D27" i="15"/>
  <c r="C27" i="15"/>
  <c r="B5" i="15"/>
  <c r="B27" i="15" s="1"/>
  <c r="K10" i="15" l="1"/>
  <c r="G44" i="14"/>
  <c r="K27" i="15" l="1"/>
  <c r="K28" i="15" s="1"/>
  <c r="K30" i="11"/>
  <c r="H24" i="11"/>
  <c r="I24" i="11"/>
  <c r="J24" i="11"/>
  <c r="H19" i="11"/>
  <c r="I19" i="11"/>
  <c r="J19" i="11"/>
  <c r="H11" i="11"/>
  <c r="I11" i="11"/>
  <c r="J11" i="11"/>
  <c r="H6" i="11"/>
  <c r="I6" i="11"/>
  <c r="J6" i="11"/>
  <c r="G24" i="11"/>
  <c r="G19" i="11"/>
  <c r="G11" i="11"/>
  <c r="G6" i="11"/>
  <c r="K12" i="11"/>
  <c r="K23" i="11"/>
  <c r="K16" i="11"/>
  <c r="K9" i="11"/>
  <c r="K22" i="11"/>
  <c r="K18" i="11"/>
  <c r="K8" i="11"/>
  <c r="K14" i="11"/>
  <c r="K27" i="11"/>
  <c r="K13" i="11"/>
  <c r="K20" i="11"/>
  <c r="K10" i="11"/>
  <c r="K25" i="11"/>
  <c r="K17" i="11"/>
  <c r="K7" i="11"/>
  <c r="K15" i="11"/>
  <c r="K21" i="11"/>
  <c r="K26" i="11"/>
  <c r="G28" i="11" l="1"/>
  <c r="G29" i="11" s="1"/>
  <c r="K29" i="11" s="1"/>
  <c r="K24" i="11"/>
  <c r="K19" i="11"/>
  <c r="J28" i="11"/>
  <c r="J29" i="11" s="1"/>
  <c r="I28" i="11"/>
  <c r="I29" i="11" s="1"/>
  <c r="H28" i="11"/>
  <c r="H29" i="11" s="1"/>
  <c r="K11" i="11"/>
  <c r="K6" i="11"/>
  <c r="K28" i="11" l="1"/>
  <c r="I27" i="15" l="1"/>
  <c r="I28" i="15" s="1"/>
  <c r="E27" i="15"/>
</calcChain>
</file>

<file path=xl/comments1.xml><?xml version="1.0" encoding="utf-8"?>
<comments xmlns="http://schemas.openxmlformats.org/spreadsheetml/2006/main">
  <authors>
    <author>rachel_tan 谭采艳</author>
  </authors>
  <commentList>
    <comment ref="F32" authorId="0" shapeId="0">
      <text>
        <r>
          <rPr>
            <b/>
            <sz val="9"/>
            <color indexed="81"/>
            <rFont val="宋体"/>
            <family val="3"/>
            <charset val="134"/>
          </rPr>
          <t>In-circuit test電路在線測試</t>
        </r>
        <r>
          <rPr>
            <sz val="9"/>
            <color indexed="81"/>
            <rFont val="宋体"/>
            <family val="3"/>
            <charset val="134"/>
          </rPr>
          <t xml:space="preserve">
</t>
        </r>
      </text>
    </comment>
  </commentList>
</comments>
</file>

<file path=xl/sharedStrings.xml><?xml version="1.0" encoding="utf-8"?>
<sst xmlns="http://schemas.openxmlformats.org/spreadsheetml/2006/main" count="739" uniqueCount="387">
  <si>
    <t>#</t>
  </si>
  <si>
    <t>12月</t>
  </si>
  <si>
    <t xml:space="preserve">運籌管理部/Xuất nhập khẩu </t>
  </si>
  <si>
    <t>IE</t>
    <phoneticPr fontId="3" type="noConversion"/>
  </si>
  <si>
    <t>TE</t>
    <phoneticPr fontId="3" type="noConversion"/>
  </si>
  <si>
    <t>IE</t>
  </si>
  <si>
    <t>MQA</t>
  </si>
  <si>
    <t>PE</t>
  </si>
  <si>
    <t>PQA</t>
  </si>
  <si>
    <t>RE</t>
  </si>
  <si>
    <t>TE</t>
  </si>
  <si>
    <t>VQA</t>
  </si>
  <si>
    <t>助理/Assistant</t>
    <phoneticPr fontId="3" type="noConversion"/>
  </si>
  <si>
    <t>Type</t>
    <phoneticPr fontId="3" type="noConversion"/>
  </si>
  <si>
    <t>IDL</t>
    <phoneticPr fontId="3" type="noConversion"/>
  </si>
  <si>
    <t>DL</t>
    <phoneticPr fontId="3" type="noConversion"/>
  </si>
  <si>
    <t>目检员/Visual inspector</t>
    <phoneticPr fontId="3" type="noConversion"/>
  </si>
  <si>
    <t>列印员/Printer</t>
    <phoneticPr fontId="3" type="noConversion"/>
  </si>
  <si>
    <t xml:space="preserve">Bộ phận
需求部门 </t>
    <phoneticPr fontId="3" type="noConversion"/>
  </si>
  <si>
    <t>Vị trí
需求岗位</t>
    <phoneticPr fontId="3" type="noConversion"/>
  </si>
  <si>
    <t xml:space="preserve">Thời gian tuyển
需求时间 </t>
    <phoneticPr fontId="3" type="noConversion"/>
  </si>
  <si>
    <t>MFGII作业员</t>
    <phoneticPr fontId="3" type="noConversion"/>
  </si>
  <si>
    <r>
      <t>Số l</t>
    </r>
    <r>
      <rPr>
        <b/>
        <sz val="10.5"/>
        <color theme="0"/>
        <rFont val="Times New Roman"/>
        <family val="1"/>
      </rPr>
      <t>ư</t>
    </r>
    <r>
      <rPr>
        <b/>
        <sz val="10.5"/>
        <color theme="0"/>
        <rFont val="微软雅黑"/>
        <family val="2"/>
        <charset val="134"/>
      </rPr>
      <t>ợng
需求人数</t>
    </r>
    <phoneticPr fontId="3" type="noConversion"/>
  </si>
  <si>
    <r>
      <t>SMT</t>
    </r>
    <r>
      <rPr>
        <b/>
        <sz val="10.5"/>
        <color rgb="FFFF0000"/>
        <rFont val="微软雅黑"/>
        <family val="2"/>
        <charset val="134"/>
      </rPr>
      <t>设备</t>
    </r>
    <r>
      <rPr>
        <b/>
        <sz val="10.5"/>
        <color theme="1"/>
        <rFont val="微软雅黑"/>
        <family val="2"/>
        <charset val="134"/>
      </rPr>
      <t xml:space="preserve">工程师/ SMT </t>
    </r>
    <r>
      <rPr>
        <b/>
        <sz val="10.5"/>
        <color rgb="FFFF0000"/>
        <rFont val="微软雅黑"/>
        <family val="2"/>
        <charset val="134"/>
      </rPr>
      <t>Equipment</t>
    </r>
    <r>
      <rPr>
        <b/>
        <sz val="10.5"/>
        <color theme="1"/>
        <rFont val="微软雅黑"/>
        <family val="2"/>
        <charset val="134"/>
      </rPr>
      <t xml:space="preserve"> Engineer </t>
    </r>
    <phoneticPr fontId="3" type="noConversion"/>
  </si>
  <si>
    <r>
      <rPr>
        <b/>
        <sz val="10.5"/>
        <color rgb="FFFF0000"/>
        <rFont val="微软雅黑"/>
        <family val="2"/>
        <charset val="134"/>
      </rPr>
      <t>AOI</t>
    </r>
    <r>
      <rPr>
        <b/>
        <sz val="10.5"/>
        <color theme="1"/>
        <rFont val="微软雅黑"/>
        <family val="2"/>
        <charset val="134"/>
      </rPr>
      <t>工程师/</t>
    </r>
    <r>
      <rPr>
        <b/>
        <sz val="10.5"/>
        <color rgb="FFFF0000"/>
        <rFont val="微软雅黑"/>
        <family val="2"/>
        <charset val="134"/>
      </rPr>
      <t>AOI Engineer</t>
    </r>
    <r>
      <rPr>
        <b/>
        <sz val="10.5"/>
        <color theme="1"/>
        <rFont val="微软雅黑"/>
        <family val="2"/>
        <charset val="134"/>
      </rPr>
      <t xml:space="preserve"> /Kỹ s</t>
    </r>
    <r>
      <rPr>
        <b/>
        <sz val="10.5"/>
        <color theme="1"/>
        <rFont val="Times New Roman"/>
        <family val="1"/>
      </rPr>
      <t>ư</t>
    </r>
    <r>
      <rPr>
        <b/>
        <sz val="10.5"/>
        <color theme="1"/>
        <rFont val="微软雅黑"/>
        <family val="2"/>
        <charset val="134"/>
      </rPr>
      <t xml:space="preserve"> SMT</t>
    </r>
    <phoneticPr fontId="3" type="noConversion"/>
  </si>
  <si>
    <r>
      <rPr>
        <b/>
        <sz val="10.5"/>
        <color rgb="FFFF0000"/>
        <rFont val="微软雅黑"/>
        <family val="2"/>
        <charset val="134"/>
      </rPr>
      <t>NPI</t>
    </r>
    <r>
      <rPr>
        <b/>
        <sz val="10.5"/>
        <color theme="1"/>
        <rFont val="微软雅黑"/>
        <family val="2"/>
        <charset val="134"/>
      </rPr>
      <t>工程师/</t>
    </r>
    <r>
      <rPr>
        <b/>
        <sz val="10.5"/>
        <color rgb="FFFF0000"/>
        <rFont val="微软雅黑"/>
        <family val="2"/>
        <charset val="134"/>
      </rPr>
      <t xml:space="preserve"> NPI Engineer</t>
    </r>
    <r>
      <rPr>
        <b/>
        <sz val="10.5"/>
        <color theme="1"/>
        <rFont val="微软雅黑"/>
        <family val="2"/>
        <charset val="134"/>
      </rPr>
      <t>/Kỹ s</t>
    </r>
    <r>
      <rPr>
        <b/>
        <sz val="10.5"/>
        <color theme="1"/>
        <rFont val="Times New Roman"/>
        <family val="1"/>
      </rPr>
      <t>ư</t>
    </r>
    <r>
      <rPr>
        <b/>
        <sz val="10.5"/>
        <color theme="1"/>
        <rFont val="微软雅黑"/>
        <family val="2"/>
        <charset val="134"/>
      </rPr>
      <t xml:space="preserve"> SMT</t>
    </r>
    <phoneticPr fontId="3" type="noConversion"/>
  </si>
  <si>
    <r>
      <rPr>
        <b/>
        <sz val="10.5"/>
        <color rgb="FFFF0000"/>
        <rFont val="微软雅黑"/>
        <family val="2"/>
        <charset val="134"/>
      </rPr>
      <t>程式</t>
    </r>
    <r>
      <rPr>
        <b/>
        <sz val="10.5"/>
        <color theme="1"/>
        <rFont val="微软雅黑"/>
        <family val="2"/>
        <charset val="134"/>
      </rPr>
      <t>工程师/</t>
    </r>
    <r>
      <rPr>
        <b/>
        <sz val="10.5"/>
        <color rgb="FFFF0000"/>
        <rFont val="微软雅黑"/>
        <family val="2"/>
        <charset val="134"/>
      </rPr>
      <t xml:space="preserve"> Programming engineer</t>
    </r>
    <r>
      <rPr>
        <b/>
        <sz val="10.5"/>
        <color theme="1"/>
        <rFont val="微软雅黑"/>
        <family val="2"/>
        <charset val="134"/>
      </rPr>
      <t>/Kỹ s</t>
    </r>
    <r>
      <rPr>
        <b/>
        <sz val="10.5"/>
        <color theme="1"/>
        <rFont val="Times New Roman"/>
        <family val="1"/>
      </rPr>
      <t>ư</t>
    </r>
    <r>
      <rPr>
        <b/>
        <sz val="10.5"/>
        <color theme="1"/>
        <rFont val="微软雅黑"/>
        <family val="2"/>
        <charset val="134"/>
      </rPr>
      <t xml:space="preserve"> SMT</t>
    </r>
    <phoneticPr fontId="3" type="noConversion"/>
  </si>
  <si>
    <r>
      <rPr>
        <b/>
        <sz val="10.5"/>
        <color rgb="FFFF0000"/>
        <rFont val="微软雅黑"/>
        <family val="2"/>
        <charset val="134"/>
      </rPr>
      <t>AXI</t>
    </r>
    <r>
      <rPr>
        <b/>
        <sz val="10.5"/>
        <color theme="1"/>
        <rFont val="微软雅黑"/>
        <family val="2"/>
        <charset val="134"/>
      </rPr>
      <t>工程师/</t>
    </r>
    <r>
      <rPr>
        <b/>
        <sz val="10.5"/>
        <color rgb="FFFF0000"/>
        <rFont val="微软雅黑"/>
        <family val="2"/>
        <charset val="134"/>
      </rPr>
      <t xml:space="preserve"> AXI Engineer</t>
    </r>
    <r>
      <rPr>
        <b/>
        <sz val="10.5"/>
        <color theme="1"/>
        <rFont val="微软雅黑"/>
        <family val="2"/>
        <charset val="134"/>
      </rPr>
      <t>/Kỹ s</t>
    </r>
    <r>
      <rPr>
        <b/>
        <sz val="10.5"/>
        <color theme="1"/>
        <rFont val="Times New Roman"/>
        <family val="1"/>
      </rPr>
      <t>ư</t>
    </r>
    <r>
      <rPr>
        <b/>
        <sz val="10.5"/>
        <color theme="1"/>
        <rFont val="微软雅黑"/>
        <family val="2"/>
        <charset val="134"/>
      </rPr>
      <t xml:space="preserve"> SMT</t>
    </r>
    <phoneticPr fontId="3" type="noConversion"/>
  </si>
  <si>
    <r>
      <t>SMT技术员/</t>
    </r>
    <r>
      <rPr>
        <b/>
        <sz val="10.5"/>
        <color rgb="FFFF0000"/>
        <rFont val="微软雅黑"/>
        <family val="2"/>
        <charset val="134"/>
      </rPr>
      <t>SMT technician/</t>
    </r>
    <r>
      <rPr>
        <b/>
        <sz val="10.5"/>
        <color theme="1"/>
        <rFont val="微软雅黑"/>
        <family val="2"/>
        <charset val="134"/>
      </rPr>
      <t>kỹ thuật viên SMT</t>
    </r>
    <phoneticPr fontId="3" type="noConversion"/>
  </si>
  <si>
    <r>
      <t xml:space="preserve">SMT组长/ </t>
    </r>
    <r>
      <rPr>
        <b/>
        <sz val="10.5"/>
        <color rgb="FFFF0000"/>
        <rFont val="微软雅黑"/>
        <family val="2"/>
        <charset val="134"/>
      </rPr>
      <t>SMT Production line leader</t>
    </r>
    <phoneticPr fontId="3" type="noConversion"/>
  </si>
  <si>
    <t>IE工程师/Engineer</t>
    <phoneticPr fontId="3" type="noConversion"/>
  </si>
  <si>
    <t>Label 操作员/Label operator (IE)</t>
    <phoneticPr fontId="3" type="noConversion"/>
  </si>
  <si>
    <t>列印机操作员/Printer operator  (IE)</t>
    <phoneticPr fontId="3" type="noConversion"/>
  </si>
  <si>
    <t>ME</t>
    <phoneticPr fontId="3" type="noConversion"/>
  </si>
  <si>
    <t>NPI工程师/ NPI Engineer(ME)</t>
    <phoneticPr fontId="3" type="noConversion"/>
  </si>
  <si>
    <t>ESD工程师/ESD Engineer</t>
    <phoneticPr fontId="3" type="noConversion"/>
  </si>
  <si>
    <t>RE</t>
    <phoneticPr fontId="3" type="noConversion"/>
  </si>
  <si>
    <t>助理/Trợ lý (RE)</t>
    <phoneticPr fontId="3" type="noConversion"/>
  </si>
  <si>
    <r>
      <t>维修技术员/Kỹ s</t>
    </r>
    <r>
      <rPr>
        <b/>
        <sz val="10.5"/>
        <color theme="1"/>
        <rFont val="Arial"/>
        <family val="2"/>
      </rPr>
      <t>ư</t>
    </r>
    <r>
      <rPr>
        <b/>
        <sz val="10.5"/>
        <color theme="1"/>
        <rFont val="微软雅黑"/>
        <family val="2"/>
        <charset val="134"/>
      </rPr>
      <t xml:space="preserve"> (RE)</t>
    </r>
    <phoneticPr fontId="3" type="noConversion"/>
  </si>
  <si>
    <t>设备维保工程师/Equipment Maintenance Engineer(TE)</t>
    <phoneticPr fontId="3" type="noConversion"/>
  </si>
  <si>
    <t>资深ICT工程师/Senior ICT engineer</t>
    <phoneticPr fontId="3" type="noConversion"/>
  </si>
  <si>
    <t>ICT工程师/ ICT engineer</t>
    <phoneticPr fontId="3" type="noConversion"/>
  </si>
  <si>
    <t>PE</t>
    <phoneticPr fontId="3" type="noConversion"/>
  </si>
  <si>
    <r>
      <t>产品工程师/ product engineer/Kỹ s</t>
    </r>
    <r>
      <rPr>
        <b/>
        <sz val="10.5"/>
        <color theme="1"/>
        <rFont val="Arial"/>
        <family val="2"/>
      </rPr>
      <t>ư</t>
    </r>
    <r>
      <rPr>
        <b/>
        <sz val="10.5"/>
        <color theme="1"/>
        <rFont val="微软雅黑"/>
        <family val="2"/>
        <charset val="134"/>
      </rPr>
      <t xml:space="preserve"> PE</t>
    </r>
    <phoneticPr fontId="3" type="noConversion"/>
  </si>
  <si>
    <t>文控工程师DCC engineer</t>
    <phoneticPr fontId="3" type="noConversion"/>
  </si>
  <si>
    <t xml:space="preserve">课长or资深工程师/Senior Engineer（MQA) </t>
    <phoneticPr fontId="3" type="noConversion"/>
  </si>
  <si>
    <t>品质体系工程师Quality System Engineer</t>
    <phoneticPr fontId="3" type="noConversion"/>
  </si>
  <si>
    <t>检验员-IPQC</t>
    <phoneticPr fontId="4" type="noConversion"/>
  </si>
  <si>
    <t>助理/Assistant</t>
    <phoneticPr fontId="4" type="noConversion"/>
  </si>
  <si>
    <t>Production center</t>
    <phoneticPr fontId="3" type="noConversion"/>
  </si>
  <si>
    <t>Quality Center</t>
    <phoneticPr fontId="3" type="noConversion"/>
  </si>
  <si>
    <t xml:space="preserve">運籌管理部/Xuất nhập khẩu </t>
    <phoneticPr fontId="3" type="noConversion"/>
  </si>
  <si>
    <t>专员兼助理/ Chuyên viên XNK</t>
    <phoneticPr fontId="4" type="noConversion"/>
  </si>
  <si>
    <t xml:space="preserve">Supply Chain </t>
  </si>
  <si>
    <t xml:space="preserve">Supply Chain </t>
    <phoneticPr fontId="3" type="noConversion"/>
  </si>
  <si>
    <t>WareHouse</t>
  </si>
  <si>
    <t xml:space="preserve">倉庫管理Quản lý kho  </t>
    <phoneticPr fontId="4" type="noConversion"/>
  </si>
  <si>
    <t>Admin Center</t>
  </si>
  <si>
    <t>Admin Center</t>
    <phoneticPr fontId="3" type="noConversion"/>
  </si>
  <si>
    <t>MIS</t>
  </si>
  <si>
    <t>MIS</t>
    <phoneticPr fontId="3" type="noConversion"/>
  </si>
  <si>
    <t>Production center</t>
  </si>
  <si>
    <t>Quality Center</t>
  </si>
  <si>
    <t>ME</t>
  </si>
  <si>
    <t>CQA</t>
  </si>
  <si>
    <t>第四季</t>
  </si>
  <si>
    <t>第一季</t>
  </si>
  <si>
    <t>1月</t>
  </si>
  <si>
    <t>2月</t>
  </si>
  <si>
    <t>Purchash</t>
  </si>
  <si>
    <t xml:space="preserve">Finance </t>
  </si>
  <si>
    <r>
      <t>A</t>
    </r>
    <r>
      <rPr>
        <b/>
        <sz val="10.5"/>
        <color theme="1"/>
        <rFont val="微软雅黑"/>
        <family val="2"/>
        <charset val="134"/>
      </rPr>
      <t>dmin</t>
    </r>
    <phoneticPr fontId="3" type="noConversion"/>
  </si>
  <si>
    <t>Admin</t>
  </si>
  <si>
    <t>HR</t>
  </si>
  <si>
    <t>MFGI</t>
  </si>
  <si>
    <t>MFGI</t>
    <phoneticPr fontId="3" type="noConversion"/>
  </si>
  <si>
    <t>MFGII</t>
  </si>
  <si>
    <t>MFGII</t>
    <phoneticPr fontId="3" type="noConversion"/>
  </si>
  <si>
    <r>
      <rPr>
        <b/>
        <sz val="10.5"/>
        <color theme="1"/>
        <rFont val="等线"/>
        <family val="3"/>
        <charset val="134"/>
      </rPr>
      <t>说明</t>
    </r>
    <phoneticPr fontId="3" type="noConversion"/>
  </si>
  <si>
    <t>需求中心/部门</t>
  </si>
  <si>
    <r>
      <t>IDL</t>
    </r>
    <r>
      <rPr>
        <sz val="10.5"/>
        <color theme="1"/>
        <rFont val="宋体"/>
        <family val="3"/>
        <charset val="134"/>
      </rPr>
      <t>需求总人数</t>
    </r>
    <phoneticPr fontId="3" type="noConversion"/>
  </si>
  <si>
    <r>
      <t>DL</t>
    </r>
    <r>
      <rPr>
        <sz val="10.5"/>
        <color theme="1"/>
        <rFont val="宋体"/>
        <family val="3"/>
        <charset val="134"/>
      </rPr>
      <t>需求总人数</t>
    </r>
    <phoneticPr fontId="3" type="noConversion"/>
  </si>
  <si>
    <t>需求总人数 Total</t>
  </si>
  <si>
    <t>需求入职时间 Hiring time</t>
  </si>
  <si>
    <t>11月入职人数 (11/2022 come)</t>
  </si>
  <si>
    <t>12月入职人数(12/2022 come)</t>
  </si>
  <si>
    <t>1月入职人数(01/2023 come)</t>
  </si>
  <si>
    <r>
      <t>12</t>
    </r>
    <r>
      <rPr>
        <b/>
        <sz val="10.5"/>
        <color theme="1"/>
        <rFont val="等线"/>
        <family val="3"/>
        <charset val="134"/>
      </rPr>
      <t>月</t>
    </r>
    <r>
      <rPr>
        <b/>
        <sz val="10.5"/>
        <color theme="1"/>
        <rFont val="Arial"/>
        <family val="2"/>
      </rPr>
      <t>+1</t>
    </r>
    <r>
      <rPr>
        <b/>
        <sz val="10.5"/>
        <color theme="1"/>
        <rFont val="等线"/>
        <family val="3"/>
        <charset val="134"/>
      </rPr>
      <t>月欠缺人数</t>
    </r>
  </si>
  <si>
    <t>需求中心</t>
  </si>
  <si>
    <t>Tracking</t>
  </si>
  <si>
    <r>
      <t xml:space="preserve">SMT作业员
</t>
    </r>
    <r>
      <rPr>
        <b/>
        <sz val="11"/>
        <color theme="1"/>
        <rFont val="等线"/>
        <family val="2"/>
      </rPr>
      <t/>
    </r>
  </si>
  <si>
    <t>检验员-IQC</t>
  </si>
  <si>
    <t>MQA组长</t>
  </si>
  <si>
    <t>助理/ Trợ lý sản xuất</t>
  </si>
  <si>
    <t>课长or资深工程师/Senior Engineer (IE)</t>
  </si>
  <si>
    <t>助理/Assistant</t>
  </si>
  <si>
    <t>课长or资深工程师/Senior Engineer(PQA)</t>
  </si>
  <si>
    <t xml:space="preserve">拉长/ Tổ phó sản xuất </t>
  </si>
  <si>
    <r>
      <rPr>
        <b/>
        <sz val="10.5"/>
        <color rgb="FFFF0000"/>
        <rFont val="微软雅黑"/>
        <family val="2"/>
        <charset val="134"/>
      </rPr>
      <t>账务</t>
    </r>
    <r>
      <rPr>
        <b/>
        <sz val="10.5"/>
        <color theme="1"/>
        <rFont val="微软雅黑"/>
        <family val="2"/>
        <charset val="134"/>
      </rPr>
      <t>技术员/ kỹ s</t>
    </r>
    <r>
      <rPr>
        <b/>
        <sz val="10.5"/>
        <color theme="1"/>
        <rFont val="Arial"/>
        <family val="2"/>
      </rPr>
      <t>ư</t>
    </r>
    <r>
      <rPr>
        <b/>
        <sz val="10.5"/>
        <color theme="1"/>
        <rFont val="微软雅黑"/>
        <family val="2"/>
        <charset val="134"/>
      </rPr>
      <t xml:space="preserve"> (TE治具室)</t>
    </r>
  </si>
  <si>
    <t>测试工程师/Test Engineer</t>
  </si>
  <si>
    <t>DL</t>
  </si>
  <si>
    <t>求和项:Số lượng
需求人数</t>
  </si>
  <si>
    <t>2022</t>
  </si>
  <si>
    <t>2023</t>
  </si>
  <si>
    <t>Onboarded</t>
    <phoneticPr fontId="0" type="noConversion"/>
  </si>
  <si>
    <t>Will onboarding</t>
    <phoneticPr fontId="0" type="noConversion"/>
  </si>
  <si>
    <t>Type</t>
    <phoneticPr fontId="0" type="noConversion"/>
  </si>
  <si>
    <t xml:space="preserve">Bộ phận
需求部门 </t>
    <phoneticPr fontId="0" type="noConversion"/>
  </si>
  <si>
    <t>Vị trí
需求岗位</t>
    <phoneticPr fontId="0" type="noConversion"/>
  </si>
  <si>
    <t>Số lượng
需求人数</t>
  </si>
  <si>
    <t xml:space="preserve">Thời gian tuyển
需求时间 </t>
    <phoneticPr fontId="0" type="noConversion"/>
  </si>
  <si>
    <t xml:space="preserve">Yêu cầu </t>
  </si>
  <si>
    <t xml:space="preserve">Nhiệm vụ </t>
  </si>
  <si>
    <t>IDL</t>
    <phoneticPr fontId="0" type="noConversion"/>
  </si>
  <si>
    <t>Production center</t>
    <phoneticPr fontId="0" type="noConversion"/>
  </si>
  <si>
    <t>MFGI</t>
    <phoneticPr fontId="0" type="noConversion"/>
  </si>
  <si>
    <r>
      <t>SMT</t>
    </r>
    <r>
      <rPr>
        <b/>
        <sz val="12"/>
        <color rgb="FFFF0000"/>
        <rFont val="Times New Roman"/>
        <family val="1"/>
      </rPr>
      <t>设备</t>
    </r>
    <r>
      <rPr>
        <b/>
        <sz val="12"/>
        <color theme="1"/>
        <rFont val="Times New Roman"/>
        <family val="1"/>
      </rPr>
      <t xml:space="preserve">工程师/ SMT </t>
    </r>
    <r>
      <rPr>
        <b/>
        <sz val="12"/>
        <color rgb="FFFF0000"/>
        <rFont val="Times New Roman"/>
        <family val="1"/>
      </rPr>
      <t>Equipment</t>
    </r>
    <r>
      <rPr>
        <b/>
        <sz val="12"/>
        <color theme="1"/>
        <rFont val="Times New Roman"/>
        <family val="1"/>
      </rPr>
      <t xml:space="preserve"> Engineer </t>
    </r>
  </si>
  <si>
    <t>1. Ưu tiên trình độ Cao đẳng trở lên, chuyên ngành cơ điện hoặc cơ khí tự động hóa;
2. Có kiến ​​thức chuyên môn về ngành SMT, quen thuộc với quy trình SMT và thiết bị dòng NPM của Panasonic, có thể vận hành thiết bị độc lập và giải quyết các lỗi thiết bị một cách độc lập;
3. Hơn 2 năm kinh nghiệm trong việc bảo trì và vận hành thiết bị SMT;
4. Yêu cầu biết ngoại ngữ , ưu tiên Tiếng Trung</t>
  </si>
  <si>
    <t>1. Nâng cao năng lực thảo tác của công nhân tại xưởng
2. Cải thiện tỉ lệ hàng OK so với mục tiêu đề ra
3. Xử lý các bất thường máy móc thiết bị và bảo dưỡng định kỳ</t>
  </si>
  <si>
    <t>1，大專以上學歷,自動化機電或機械等專業優先；
2，具有SMT行業專業知識，熟悉SMT的工藝流程和熟悉松下NPM系列設備，能獨立操作設備並且獨立解決設備故障；
3，2年以上SMT設備維護操作以上經驗；
4，語言要求，會中文優先；</t>
    <phoneticPr fontId="1" type="noConversion"/>
  </si>
  <si>
    <t>1，現場操機人員技能提升；
2，每日拋料及良率指標達成及改善；
3，設備異常處理及預防性保養；</t>
    <phoneticPr fontId="1" type="noConversion"/>
  </si>
  <si>
    <r>
      <rPr>
        <b/>
        <sz val="12"/>
        <color rgb="FFFF0000"/>
        <rFont val="Times New Roman"/>
        <family val="1"/>
      </rPr>
      <t>翻译</t>
    </r>
    <r>
      <rPr>
        <b/>
        <sz val="12"/>
        <color theme="1"/>
        <rFont val="Times New Roman"/>
        <family val="1"/>
      </rPr>
      <t>/</t>
    </r>
    <r>
      <rPr>
        <b/>
        <sz val="12"/>
        <color rgb="FFFF0000"/>
        <rFont val="Times New Roman"/>
        <family val="1"/>
      </rPr>
      <t>Translator</t>
    </r>
  </si>
  <si>
    <t>1, Tốt nghiệp cao đẳng trở lên 
2. Biết phần mềm Office, Exel, Word, PPT;
3. Có kinh nghiệm làm văn thư, kinh nghiệm làm việc trong doanh nghiệp Trung Quốc 
4. Ngọai ngữ : Tiếng Trung</t>
  </si>
  <si>
    <t>1, Phân loại dữ liệu chấm công của nhân viên SMT;
2, Yêu cầu và quản lý các vật tư tiêu hao thông thường của SMT;
3. Cầu nối giao tiếp giữa nhân viên Trung Quốc và nhân viên Việt Nam;</t>
  </si>
  <si>
    <t>1、大專以上學歷
2、會辦公軟件，Excel、Word、PPT；
3. 有文秘工作經驗，有中國企業工作經驗
4.外語：中文</t>
  </si>
  <si>
    <t>1、SMT員工考勤數據分類；
2、SMT常用耗材的查詢與管理；
3、中越員工溝通橋樑；</t>
  </si>
  <si>
    <t>助理/Assistant</t>
    <phoneticPr fontId="0" type="noConversion"/>
  </si>
  <si>
    <r>
      <t>SMT技术员/</t>
    </r>
    <r>
      <rPr>
        <b/>
        <sz val="12"/>
        <color rgb="FFFF0000"/>
        <rFont val="Times New Roman"/>
        <family val="1"/>
      </rPr>
      <t>SMT technician/</t>
    </r>
    <r>
      <rPr>
        <b/>
        <sz val="12"/>
        <color theme="1"/>
        <rFont val="Times New Roman"/>
        <family val="1"/>
      </rPr>
      <t>kỹ thuật viên SMT</t>
    </r>
  </si>
  <si>
    <t>1. Tốt nghiệp THPT trở lên, sử dụng thành thạo vi tính văn phòng Excel/Word
2. Quen thuộc với quy trình sản xuất SMT
3. Hơn 2 năm kinh nghiệm sản xuất SMT
4. Yêu cầu ngoại ngữ, ưu tiên biết tiếng Trung</t>
  </si>
  <si>
    <t>1: Quản lý và làm sạch khuôn tô hàng ngày
2: Sửa đổi và sản xuất SOP</t>
  </si>
  <si>
    <t>1，大專以上學歷，有3年以上相關工作經驗，會中文優先
2，熟練運用Excel、PPT、world等辦公軟體，熟練操作ERP系統,
3，熟悉PFMEA,SPC、 DOE、5W2H、IE七大手法、QC七大手法、6 Sigma等分析手法
4，有制訂鋼網開孔規範、治具製作規範及DFM check List之經驗
5,瞭解電子產品的設計、工藝、製造、品質等問題，熟悉產品試製到批量生產過程中的所有流程和環節，具備試製DFM分析能力及工藝分析及報告撰寫能力</t>
  </si>
  <si>
    <t>1，負責新制程、新工藝、新材料、新設備評估
2，SMT直通率的提升改善，對影響產品品質、效率、成本方面的問題組織專案進行改善
3，客訴異常&amp;流出SMT不良原因分析、對策改善提出及對策落實追蹤並執行標準化，8D報告撰寫
4，SMT生產工藝流程優化，確保流程更順暢，從而降低公司製造成本</t>
  </si>
  <si>
    <r>
      <t xml:space="preserve">SMT组长/ </t>
    </r>
    <r>
      <rPr>
        <b/>
        <sz val="12"/>
        <color rgb="FFFF0000"/>
        <rFont val="Times New Roman"/>
        <family val="1"/>
      </rPr>
      <t>SMT Production line leader</t>
    </r>
  </si>
  <si>
    <t>MFGII</t>
    <phoneticPr fontId="0" type="noConversion"/>
  </si>
  <si>
    <t>课长/(Section Supervisor) sản xuất</t>
    <phoneticPr fontId="0" type="noConversion"/>
  </si>
  <si>
    <t>1. Tốt nghiệp cao đẳng trở lên, ưu tiên chuyên ngành quản lý doanh nghiệp, có thể làm ExCEL và PPT；
2. Hơn 5 năm kinh nghiệm sản xuất trong nhà máy điện tử. Tiếng Trung và tiếng Việt có thể nhận biết và giao tiếp. Quy trình NCP đầy đủ quy trình được ưu tiên;
3. Giao tiếp tốt, khả năng giao tiếp tốt và tinh thần trách nhiệm。</t>
  </si>
  <si>
    <t>1.Hoàn thành kế hoạch sản xuất
2. Hoàn thành lô hàng ngay trong ngày
3. Kiểm soát và đạt được chất lượng sản xuất, lỗi quy trình nhân tạo, tỷ lệ doanh thu và năng suất;
4. Hỗ trợ kiểm toán nội bộ và bên ngoài và kiểm toán khách hàng；
5.Trong lớp W Ⅰ p và Xử lý bộ đệm trong tháng hiện tại；
6. Có khả năng phân tích và đưa ra biện pháp cải tiến cụ thể đối với quy trình sản xuất và chất lượng bất thường</t>
  </si>
  <si>
    <t>1,专科以上文化， 大专以上学历,企业管理专业优先会EXCEL,PPT制作
2,有5年以上电子厂生产经验，中文可识别及能交流，优先考虑会全制程NCP流程
3,善于沟通，沟通能力强，有责任心</t>
    <phoneticPr fontId="1" type="noConversion"/>
  </si>
  <si>
    <r>
      <t>1.</t>
    </r>
    <r>
      <rPr>
        <sz val="12"/>
        <color theme="1" tint="4.9989318521683403E-2"/>
        <rFont val="Times New Roman"/>
        <family val="1"/>
      </rPr>
      <t xml:space="preserve">生产计划工作的达成.(當月实际生产数量/生管当月所排产数量)
2.当月出货的达成.(當月实际生产数量/當月计划出货数量)
3.生产品质人为制程，离职率，生产办的管控及达成.
4.协助课内 内、外审核,客户稽核.
5.当月课内Wip、Buffer处理达成
</t>
    </r>
  </si>
  <si>
    <t>助理/ Trợ lý sản xuất</t>
    <phoneticPr fontId="0" type="noConversion"/>
  </si>
  <si>
    <t xml:space="preserve">
1, Bằng cấp 3 trở lên, chuyên ngành máy tính hoặc đào tạo nghiệp vụ máy tính
2, Thành thạo sản xuất EXCEL và PPT
3,Tiếng Trung</t>
  </si>
  <si>
    <t>1. Việc sản xuất, cập nhật, lưu trữ, v.v. các tài liệu, chứng từ, biểu mẫu của bộ phận (xử lý đúng thời hạn)
2. Điểm danh nhân viên bộ phận và điểm dự bất thường (hoàn thành đúng hạn)
3. KPI bộ phận, đánh giá hiệu suất, báo cáo họp hàng tháng, báo cáo hàng tháng QMS, bảng thông báo, báo cáo hàng tuần, sắp xếp dữ liệu đơn hàng (hoàn thành đúng hạn)
4. Bố trí nhân lực và cập nhật cơ cấu tổ chức (cập nhật ngay những thay đổi về nhân sự hoặc cơ cấu)
5. Phối hợp với công ty thực hiện đánh giá nội bộ và bên ngoài các hệ thống quản lý (ISO9001/TL9000/OHSAS18001/QC080000/ISO14001/RBA)
6. Theo dõi kế hoạch đào tạo hàng tháng của bộ phận (hoàn thành đúng hạn)
7. Xử lý kịp thời việc thực hiện các công việc do cấp trên giao, điều phối mối liên hệ công việc giữa các bộ phận</t>
  </si>
  <si>
    <t>1,中专或高中以上学历，计算机专业或经受电脑专业培训.，
2,可熟练操作EXCEL,PPT制作，3，能识别越文/中文两种文字并可正常交流</t>
    <phoneticPr fontId="1" type="noConversion"/>
  </si>
  <si>
    <r>
      <t>1.</t>
    </r>
    <r>
      <rPr>
        <sz val="12"/>
        <color theme="1" tint="4.9989318521683403E-2"/>
        <rFont val="Times New Roman"/>
        <family val="1"/>
      </rPr>
      <t xml:space="preserve">部门各类资料、文件、表单的制作、更新、归案等处理（按时处理完）
2.部门人员考勤及考勤异常（按时处理完）
3.部门KPI、绩效考核、月会报告、QMS月报、公布栏、周报、排单数据整理（按时处理完）
4.人力配置与组织架构的更新（人力或架构变更立即更新）
5.配合公司推行各管理体系内、外审核（ISO9001/TL9000/OHSAS18001/QC080000/ISO14001/RBA)
6.每月部门月培训计划跟进（按时处理完）
7.及时处理上级主管交待事项的执行，协调各部门之间的工作联系
</t>
    </r>
    <r>
      <rPr>
        <sz val="12"/>
        <color theme="1" tint="4.9989318521683403E-2"/>
        <rFont val="Arial"/>
        <family val="2"/>
      </rPr>
      <t/>
    </r>
  </si>
  <si>
    <t>组长/ Tổ trưởng sản xuất</t>
  </si>
  <si>
    <t xml:space="preserve">
1. Trình độ trung cấp kỹ thuật trở lên, kinh nghiệm làm việc trên 2 năm, có khả năng vận hành EXCEL
3. Hơn 3 năm kinh nghiệm sản xuất trong nhà máy điện tử, Trung Quốc, quy trình NCP đầy đủ được ưu tiên</t>
  </si>
  <si>
    <t>1. Chịu trách nhiệm điều phối nhân lực và sắp xếp dây chuyền, kế hoạch công suất và giao hàng;
2. Dòng hiện tại W Ⅰ P, Bộ đệm được kiểm soát trong vòng 5 ngày;
3. Báo cáo theo dõi/xử lý ngoại lệ của dây chuyền sản xuất;
4. Đào tạo nhân viên mới và nâng cao năng lực chuyên môn của cấp dưới;
5.Báo cáo khắc phục sự cố và thực hiện 5S tại chỗ;
6. Kiểm tra theo dõi sản xuất thử nghiệm</t>
  </si>
  <si>
    <t>1,高中或中專以上学历,中專學歷需要有3年以上本職工作經驗.，会EXCEL，
2,有3年以上电子厂生产经验，会中文，优先考虑会全制程NCP流程</t>
    <phoneticPr fontId="1" type="noConversion"/>
  </si>
  <si>
    <r>
      <t xml:space="preserve">1. </t>
    </r>
    <r>
      <rPr>
        <sz val="12"/>
        <color theme="1" tint="4.9989318521683403E-2"/>
        <rFont val="Times New Roman"/>
        <family val="1"/>
      </rPr>
      <t>负责本線的人力协调/排程安排，产能计划及出货达成
2. 当线WIP，Buffer控制5天内
3. 產線異常處理/跟进汇报
4. 每日不良品重流/考核/教导
5. 当线新進員工的培訓，以及提升部下專業能力
6. 处理主管交待其他例行性工作.
7. MR125生产力日报表填写/MET012异常填写
8. 现场5S执行及安全排查回报
9. 每日人力出勤/加班状况回复及管控
10. 每日品质管控（客诉/OQA/MQAA）
11.打样试制/跟进</t>
    </r>
  </si>
  <si>
    <t>DL</t>
    <phoneticPr fontId="0" type="noConversion"/>
  </si>
  <si>
    <t xml:space="preserve">拉长/ Tổ phó sản xuất </t>
    <phoneticPr fontId="0" type="noConversion"/>
  </si>
  <si>
    <t>1. Trình độ trung cấp kỹ thuật trở lên, kinh nghiệm làm việc trên 2 năm, có khả năng vận hành EXCEL
3. Hơn 3 năm kinh nghiệm sản xuất trong nhà máy điện tử, Trung Quốc, quy trình NCP đầy đủ được ưu tiên;</t>
  </si>
  <si>
    <r>
      <t xml:space="preserve">1. Điều phối nhân lực và lập kế hoạch trong phần này, năng lực sản xuất hàng ngày và lô hàng
2. Theo dõi báo cáo xử lý bất thường của dây chuyền sản xuất
3. Sản phẩm lỗi hàng ngày chảy ngược về hạt nhân hiếu đạo
4. Đào tạo nhân viên mới,
5. Kiểm soát chất lượng hàng ngày
</t>
    </r>
    <r>
      <rPr>
        <b/>
        <sz val="12"/>
        <color rgb="FFFF0000"/>
        <rFont val="Arial"/>
        <family val="2"/>
      </rPr>
      <t/>
    </r>
  </si>
  <si>
    <t>1,中專以上学历,中專學歷需要有1年以上本職工作經驗.，会EXCEL，
2,有3年以上电子厂生产经验，会中文交流，优先考虑会全制程NCP流程</t>
    <phoneticPr fontId="1" type="noConversion"/>
  </si>
  <si>
    <r>
      <t xml:space="preserve">1. </t>
    </r>
    <r>
      <rPr>
        <sz val="12"/>
        <color theme="1" tint="4.9989318521683403E-2"/>
        <rFont val="Times New Roman"/>
        <family val="1"/>
      </rPr>
      <t>负责本段的人力协调/排程安排，日产能及出货达成
2. 当线WIP，Buffer控制5天内
3. 產線異常處理/跟进汇报
4. 每日不良品重流/考核/教导
5. 当线新進員工的培訓，以及提升部下專業能力
6. 现场5S执行及安全排查回报
7. 每日品质管控（客诉/OQA/MQAA）
8.打样试制/跟进</t>
    </r>
  </si>
  <si>
    <t>目检员/Visual inspector</t>
    <phoneticPr fontId="0" type="noConversion"/>
  </si>
  <si>
    <t>列印员/Printer</t>
    <phoneticPr fontId="0" type="noConversion"/>
  </si>
  <si>
    <t>IE</t>
    <phoneticPr fontId="0" type="noConversion"/>
  </si>
  <si>
    <t>课长or资深工程师/Senior Engineer (IE)</t>
    <phoneticPr fontId="0" type="noConversion"/>
  </si>
  <si>
    <t>1. Tốt nghiệp ĐH, ít nhất 2 năm kinh nghiệm làm việc liên quan đến IE, kỹ năng chuyên môn về IE, sử dụng thành thạo các phần mềm văn phòng.
2. Quen thuộc với quy trình sản xuất mới của các sản phẩm điện tử, có thể độc lập thúc đẩy sản xuất thử nghiệm và sản xuất hàng loạt sản phẩm mới và xuất trình các tài liệu liên quan
3. Sử dụng thành thạo phần mềm CAD để lập kế hoạch hậu cần và thiết kế dây chuyền lập kế hoạch
4.Có hiểu biết nhất định về ERP/MES/Shopfoor, v.v., đồng thời làm quen và hiểu quy trình kiểm soát số sê-ri SN/MAC của sản phẩm
5. Có ý thức về sản xuất tinh gọn và có ý thức áp dụng vào công việc
6. Kỹ năng giao tiếp và kỹ năng làm việc nhóm tốt, có thể giao tiếp bằng tiếng Trung, hiểu tài liệu tiếng Trung, khả năng học tập tốt và tinh thần trách nhiệm</t>
  </si>
  <si>
    <t xml:space="preserve">1. Đối với toàn bộ quá trình sản xuất sản phẩm, IE có bảy phương pháp chính được sử dụng để phân tích và thực hiện tối ưu hóa hoạt động vận hành và cải thiện cân bằng dây chuyền
2. Chịu trách nhiệm theo dõi quá trình sản xuất thử nghiệm sản phẩm mới và thúc đẩy quá trình sản xuất hàng loạt suôn sẻ nhằm cải thiện năng lực sản xuất, xuất các tệp SOP để hướng dẫn vận hành, thiết lập và tối ưu hóa giờ làm việc tiêu chuẩn
3. Thiết kế và tối ưu hóa cách bố trí dây chuyền sản xuất, tối ưu hóa hậu cần và tăng cường sử dụng không gian
4. Chịu trách nhiệm phối hợp với cấp trên hoàn thành các chỉ tiêu KPI của </t>
  </si>
  <si>
    <t>1.大学本科学历，拥有至少2年IE相关工作经验，具备IE专业技能，熟练使用办公软件；
（1.Bachelor degree, at least 2 years of IE related work experience, IE professional skills, proficient in the use of office software;）
2.熟悉电子产品新制流程能够独立推动新产品试产及量产并产出相关文件资料；
（2.Familiar with the new production process of electronic products, able to independently promote the trial production and mass production of new products and produce relevant documents）
3.熟练使用CAD软件进行物流规划与规划线体设计；
（3.Proficient in using CAD software for logistics planning and planning line design）
4. 对ERP/MES/Shopfoor等有一定认知，对产品SN/MAC序号管控流程熟悉并有一定了解；
（4.Have a certain understanding of ERP/MES/Shopfoor, etc., and be familiar with and understand the product SN/MAC serial number control process）
5. 拥有精益生产相关意识，可以自觉运用工作中；
（5.Have a sense of lean production and can consciously apply it in your work）
6. 良好的沟通能力与团队协作能力，可以用中文沟通、看懂中文文件，学习能力强，有责任心；
（6.Good communication skills and teamwork skills, can communicate with Chinese, understand Chinese documents, strong learning ability, and sense of responsibility）</t>
  </si>
  <si>
    <t>1. 针对产品生产全过程运用IE七大手法进行分析，实现作业动作优化、线体平衡率提升；
（1.For the whole process of product production, IE seven major methods are used to analyze and realize the optimization of operation action and the improvement of line balance）
2. 负责新产品试产跟进并推动产能提升顺利量产，输出SOP文件指导作业，建立并优化标准工时；
（2.Responsible for the follow-up of new product trial production and promote the smooth mass production of production capacity improvement, output SOP files to guide operations, and establish and optimize standard working hours）
3. 设计并优化产线Layout，优化物流、增加空间利用率；
（3.Design and optimize the layout of production lines, optimize logistics, and increase space utilization）
4. 负责配合主管完成部门KPI指标。
（4.Responsible for cooperating with supervisors to complete departmental KPI indicators）</t>
  </si>
  <si>
    <t>1. Bằng cao đẳng, có khả năng giao tiếp và đọc hiểu tài liệu tiếng Trung)
(2. Sử dụng thành thạo tin học văn phòng Excel, Word,…)
(3. Cẩn thận, trách nhiệm và giao tiếp tốt)
(4. Ưu tiên có kinh nghiệm làm công trình dân dụng)</t>
  </si>
  <si>
    <t>1. Chuẩn bị, cập nhật và lưu trữ các loại dữ liệu, tài liệu và biểu mẫu của bộ phận
2. Nhân sự bộ phận chấm công và xử lý ngoại lệ chấm công
3. Các tài liệu bằng văn bản được hệ thống kiểm soát, phát hành và tái chế và ký tắt
4.Tuyển dụng nhân sự và xử lý quy trình từ chức (các vấn đề liên quan đến người mới, thông báo phát hành, vấn đề bàn giao
5. Các văn bản hệ thống liên quan được ban hành (như PR, MA, dấu hợp đồng, danh sách nhu cầu tuyển dụng nhân lực, đơn xin việc, v.v.
6. Thông báo và hỗ trợ liên quan đến bộ phận
7.. Mọi việc cấp trên tạm giao</t>
  </si>
  <si>
    <t>1.大专或本科学历，拥有标签列印相关工作经验至少2年，熟练使用办公软件（Excel、Word、PPT...）
（College or bachelor degree, with at least 2 years of working experience in label printing, skilled in using office software (Excel, Word, PPT...)）
2. 熟知标签列印设备相关的技术性和保养知识。
（2.Familiar with the technical and maintenance knowledge related to label printing equipment）
3. 熟知Codesoft软件条形码制作。
（3.Familiar with Codesoft software barcode maker）
4. 具备管理能力，能够直接管理设备/档案/列印人员。
（4.Management ability, able to directly manage equipment/files/printers）
5. 良好的沟通能力与团队协作能力，可以用中文沟通、看懂中文文件，学习能力强，有责任心；
（5.Good communication skills and teamwork skills, can communicate with Chinese, understand Chinese documents, strong learning ability, and sense of responsibility）</t>
  </si>
  <si>
    <t>1. 负责工厂标签列印设备的新购/维护/使用/管理。
（1.Responsible for the new purchase/maintenance/use/management of factory label printing equipment）
2. 负责管理和使用Codesoft软件，满足列印需求。
（2.Responsible for the management and use of Codesoft software for printing needs）
3. 负责管理和审核下属对各产品标签列印流程的工作，确保生产顺畅，品质OK。
（3.Responsible for managing and reviewing the work of subordinates on the label printing process of each product to ensure smooth production and OK）
4.核查新产品标签档案文件。
（4.Check new product label dossier documents）
5.产线列印异常处理。
（5.Production line printing exception handling）
6. 配合部门主管完成部门KPI。
（6.Responsible for cooperating with supervisors to complete departmental KPI indicators）</t>
  </si>
  <si>
    <t>Label 操作员/Label operator (IE)</t>
    <phoneticPr fontId="0" type="noConversion"/>
  </si>
  <si>
    <t>1. Sử dụng thành thạo các phần mềm văn phòng như Excel, v.v.
2. Làm việc tận tâm và có trách nhiệm, tuân theo sự sắp xếp và tìm kiếm sự thật từ sự thật thái độ làm việc
3.Ưu tiên những người đã từng làm việc trong lĩnh vực in nhãn
4.Kỹ năng giao tiếp và học tập tốt, ưu tiên biết tiếng Trung giao tiếp</t>
  </si>
  <si>
    <t>1.Chịu trách nhiệm in nhãn dây chuyền sản xuất
2.Kiểm tra tính chính xác của nội dung nhãn và dây chuyền sản xuất dưới nhãn
3. Chịu trách nhiệm về nhãn, lưu trữ ruy băng, sử dụng số liệu thống kê vật liệu</t>
  </si>
  <si>
    <t xml:space="preserve">1. 熟练使用Excel等办公软件等。
（1.Proficient in using office software such as Excel, etc）
2. 工作认真细致负责任，服从安排，实事求是的工作态度。
（2.Work conscientiously and responsibly, obey the arrangement, and seek truth from facts work attitude）
3. 有从事过标签打印工作优先录取。
（3.Those who have worked in label printing are preferred）
4. 良好的沟通和学习能力，有中文沟通能力优先录取。
（4.Good communication and learning skills, Chinese communication skills are preferred）
</t>
  </si>
  <si>
    <t>1. 负责产线标签列印工作。
（1.Responsible for the printing of production line labels）
2. 检查标签内容正确性、标签下发产线。
（2.Check the correctness of the label content and the production line under the label）
3.负责标签、碳带保管，使用物料统计。
（3.Responsible for labels, ribbon storage, use of material statistics）</t>
  </si>
  <si>
    <t>ME</t>
    <phoneticPr fontId="0" type="noConversion"/>
  </si>
  <si>
    <t>设备课长or资深工程师/Senior Engineer(ME)</t>
    <phoneticPr fontId="0" type="noConversion"/>
  </si>
  <si>
    <t>1. Tiếng Trung và tiếng Việt có thể nhận biết và giao tiếp.
2. Tốt nghiệp đại học trở lên chuyên ngành cơ điện/tự động hóa
3. Có trên 2 năm kinh nghiệm làm công tác quản lý giám sát thiết bị, có thể nhận biết và giao tiếp tiếng Hoa
4. Có khả năng kỹ thuật để đánh giá/phân tích/xử lý/bảo trì các lỗi cơ khí của thiết bị
5. Thành thạo trong vận hành/bảo trì và quản lý thiết bị</t>
  </si>
  <si>
    <t>1. Chịu trách nhiệm quản lý toàn bộ quy trình thiết bị sản xuất phụ trợ của công ty.
2. Chịu trách nhiệm xây dựng kế hoạch bảo trì thiết bị hàng năm/theo mùa/tháng/tuần, tổ chức và triển khai thực hiện để đảm bảo thiết bị hoạt động tốt
3. Đánh giá thiết bị của công ty, xác định sự cố vận hành thiết bị hoặc sự cố kỹ thuật vận hành, sửa chữa và cải tạo thiết bị, đảm bảo thiết bị sản xuất hoạt động bình thường và kế hoạch sản xuất được tiến hành suôn sẻ
4. Viết và rà soát các quy tắc và quy định, quy định kỹ thuật và tiêu chuẩn kỹ thuật của các thiết bị có liên quan và thiết lập một tiêu chuẩn QMS hoàn chỉnh để thực hiện
5. Chịu trách nhiệm đào tạo kỹ năng nhân sự và hướng dẫn công việc, đánh giá và giám sát công việc
6. Theo dõi và xác nhận quá trình đánh giá/phân tích/xử lý/bảo trì lỗi cơ khí của thiết bị</t>
  </si>
  <si>
    <r>
      <t>1.</t>
    </r>
    <r>
      <rPr>
        <sz val="12"/>
        <color theme="1" tint="4.9989318521683403E-2"/>
        <rFont val="Times New Roman"/>
        <family val="1"/>
      </rPr>
      <t>中文可识别及能交流
2.本科以上学历,机电/自动化相关专业
3.具备2年以上的设备主管管理工作经验，中文可识别及能交流
4.具备设备机械故障判断/分析/处理/维修问题的技术能力
5.能熟练的操作/维修和管理设备
1.Chinese and Vietnamese can identify and communicate.
2. Bachelor degree or above, major in electromechanical/automation
3. Possess more than 2 years of working experience in equipment supervisor management, Chinese can recognize and communicate
4. Possess the technical ability to judge/analyze/handle/maintain equipment mechanical failures
5. Proficiency in operation/maintenance and management of equipment</t>
    </r>
  </si>
  <si>
    <r>
      <t>1.</t>
    </r>
    <r>
      <rPr>
        <sz val="12"/>
        <color theme="1" tint="4.9989318521683403E-2"/>
        <rFont val="Times New Roman"/>
        <family val="1"/>
      </rPr>
      <t>负责公司后段生产设备全过程的管理工作。
2.负责制定设备的年/季/月/周的保养维护计划，组织安排实施，保证设备的良好运行
3.对公司的设备进行评估，确定设备运行或者操作技术问题，对设备进行维修和改造，保证生产设备正常运行和生产计划能顺利进行
4.编写、审核有关设备的规章制度、技术规程、技术标准，建立完整的QMS标准进行实施
5.负责对人员的技能培训和工作指导，工作的考核和监督
6.设备机械故障判断/分析/处理/维修进度的跟进与确认
1. Responsible for the management of the whole process of the company's back-end production equipment.
2. Responsible for formulating the annual/seasonal/monthly/weekly maintenance plan of the equipment, organizing and implementing it to ensure the good operation of the equipment
3. Evaluate the company's equipment, determine equipment operation or operational technical problems, repair and renovate the equipment, and ensure the normal operation of the production equipment and the smooth progress of the production plan
4. Write and review the rules and regulations, technical regulations, and technical standards of relevant equipment, and establish a complete QMS standard for implementation
5. Responsible for personnel skills training and work guidance, work assessment and supervision
6. Follow-up and confirmation of equipment mechanical failure judgment/analysis/handling/maintenance progress</t>
    </r>
  </si>
  <si>
    <t>设备工程师 /Kỹ sư thiết bị (ME)</t>
  </si>
  <si>
    <r>
      <rPr>
        <b/>
        <sz val="14"/>
        <color theme="1" tint="4.9989318521683403E-2"/>
        <rFont val="Times New Roman"/>
        <family val="1"/>
      </rPr>
      <t xml:space="preserve">1. Tiếng Trung và tiếng Việt có thể nhận biết và giao tiếp.
2,2 năm trở lên DIP hoặc kinh nghiệm làm việc liên quan đến sản xuất
3. Có kinh nghiệm vận hành &amp; bảo trì thiết bị quy mô lớn
4. Có khả năng chịu áp lực tốt, khả năng giao tiếp và phối hợp tốt
5. Có lập trình PLC, ưu tiên có kinh nghiệm về thiết bị tự động hóa
6. Bằng cử nhân (đại học), ưu tiên các chuyên ngành liên quan đến cơ điện &amp; điện tử
</t>
    </r>
  </si>
  <si>
    <t>1. Vận hành và sử dụng thiết bị hàng ngày, lập trình chương trình &amp; gỡ lỗi khi thay đổi dây chuyền, xử lý ngoại lệ thiết bị trong quá trình sản xuất
2. Thay đổi dây chuyền mô hình sản xuất/kiểm tra nhiệt độ lò/kiểm soát nhiệt độ ở nhiệt độ cao/sản xuất sản phẩm đầu tiên/kiểm tra X-RAY, v.v.
3. Thiết bị vận hành sử dụng giáo dục và đào tạo cơ bản
4. Bảo trì các thiết bị cố định dụng cụ như giá đỡ lò/thiết bị chia tách/thiết bị uốn
5. Kiểm tra tại chỗ &amp; bảo trì &amp; thực hiện bảo trì thiết bị hàng ngày / hàng tuần / hàng tháng / hàng quý / hàng năm (máy kích hoạt &amp; máy uốn &amp; hàn sóng &amp; buồng &amp; PHÒNG BI, v.v.)</t>
  </si>
  <si>
    <r>
      <t>1.</t>
    </r>
    <r>
      <rPr>
        <sz val="12"/>
        <color theme="1" tint="4.9989318521683403E-2"/>
        <rFont val="Times New Roman"/>
        <family val="1"/>
      </rPr>
      <t xml:space="preserve">中文可识别及能交流
2.2年以上DIP或制造相关工作经验
3.有大型设备操作&amp;维护&amp;保养工作经验
4.具备良好的抗压能力与沟通协调能力
5.具PLC程序，自动化设备经验优先
6.具本科(大学)学历，机械&amp;电机&amp;电子相关专业优先
1.Chinese and Vietnamese can identify and communicate.
2.2 years or above DIP or manufacturing related work experience
3. Have experience in large-scale equipment operation &amp; maintenance &amp; maintenance
4. Possess good anti-pressure ability and communication and coordination ability
5. With PLC program, automation equipment experience is preferred
6. Bachelor (university) degree, mechanical &amp; electrical &amp; electronic related majors are preferred
</t>
    </r>
  </si>
  <si>
    <r>
      <t>1.</t>
    </r>
    <r>
      <rPr>
        <sz val="12"/>
        <color theme="1" tint="4.9989318521683403E-2"/>
        <rFont val="Times New Roman"/>
        <family val="1"/>
      </rPr>
      <t>设备日常操作使用，换线时的程序编程&amp;调试，生产过程中的设备异常处理
2.生产机种换线/炉温测试/高温温控/首件制作/X-RAY测试等
3.作业员设备使用基础教育训练培训
4.过炉载具/分板治具/压接治具等工装治具的维护保养
5.针对设备进行日/周/月/季/年的点检&amp;维护&amp;保养执行(板机&amp;压接机&amp;波峰焊&amp;chamber&amp;BI ROOM等)
1. Daily operation and use of equipment, program programming &amp; debugging when changing lines, equipment exception handling during production
2. Line change of production model/furnace temperature test/high temperature temperature control/first article production/X-RAY test, etc.
3. Operator equipment use basic education and training
4. Maintenance of tooling fixtures such as furnace carriers/splitting fixtures/crimping fixtures
5. Daily/weekly/monthly/quarterly/yearly spot inspection &amp; maintenance &amp; maintenance execution of equipment (trigger &amp; crimping machine &amp; wave soldering &amp; chamber &amp; BI ROOM, etc.)</t>
    </r>
  </si>
  <si>
    <t>RE</t>
    <phoneticPr fontId="0" type="noConversion"/>
  </si>
  <si>
    <t>课长or资深工程师/Senior Engineer(RE)</t>
    <phoneticPr fontId="0" type="noConversion"/>
  </si>
  <si>
    <t>1. Trình độ học vấn: tốt nghiệp trung cấp kỹ thuật hoặc cao đẳng trở lên, chuyên ngành thông tin điện tử, tin học ứng dụng, v.v.
  2. Kiến thức và đào tạo chuyên môn: thành thạo việc bảo trì các mạch điện tử và ứng dụng của các sản phẩm mạng, làm quen với các kỹ thuật bảo trì và kỹ năng đào tạo nhân sự.
3. Kinh nghiệm làm việc: hơn 3 năm kinh nghiệm trong cùng lĩnh vực bảo trì trong ngành sản xuất, và hơn 5 năm kinh nghiệm quản lý bảo trì.
4. Phẩm chất và kỹ năng cơ bản
(1) Thái độ làm việc cẩn thận và kỹ năng quản lý hàng ngày
(2) Nắm vững nguyên tắc bảo trì và các bước kiểm tra của sản phẩm
(3) Làm quen với quy trình quản lý bảo trì hàng ngày
(4) Ngoại ngữ : Tiếng Trung
(5) Chấp hành và vâng lời mạnh mẽ, tinh thần đồng đội
(6) Có kỹ năng vận hành máy tính, có thể sử dụng các phần mềm khác nhau liên quan đến công việc và xử lý các nghiệp vụ liên quan</t>
  </si>
  <si>
    <t>1. Chịu trách nhiệm về các công việc hàng ngày của bộ phận
2. Xử lý các công việc đối nội, đối ngoại của bộ phận
3. Chịu trách nhiệm hoàn thành công việc thường xuyên trong phạm vi mình phụ trách
4. Chịu trách nhiệm về tiến độ bảo trì và sắp xếp hàng hóa
5. Chịu trách nhiệm kiểm toán khách hàng
6. Hỗ trợ đề xuất và thực hiện kế hoạch cải tiến bộ phận
7. Hỗ trợ các công việc khác do trưởng bộ phận giao</t>
  </si>
  <si>
    <t>1.学历背景:中专或大专以上学历,电子信息，计算机应用等专业优先。
2.专业知识及专业培训:掌握电子线路的维修及网络产品的应用,熟悉维修手法，及人员培训的技巧等。
3.工作经验：制造业3年以上维修同业经验,5年以上维修管理经验。
4.基本素质和技能
  ⑴、认真细致的工作态度，及日常管理技能
  ⑵、熟练掌握产品的维修原理和测试步骤
  ⑶、熟悉维修日常管理流程
  ⑷、良好的沟通能力和技巧，需掌握中文与越南文
  ⑸、具较强的执行力及服从力,有团队意识.   
  ⑹、电脑操作熟练,会运用与工作相关的各种软件,处理相关业务.
1. Education background: technical secondary school or college degree or above, major in electronic information, computer application, etc. is preferred.
2. Professional knowledge and training: master the maintenance of electronic circuits and the application of network products, be familiar with maintenance techniques, and personnel training skills.
3. Work experience: more than 3 years of experience in the same industry of maintenance in the manufacturing industry, and more than 5 years of experience in maintenance management.
4. Basic quality and skills
    (1) Careful working attitude and daily management skills
    ⑵ Master the maintenance principle and test steps of the product
    (3) Be familiar with the daily maintenance management process
    (4) Good communication skills, Chinese and Vietnamese
    (5) Strong execution and obedience, team spirit
    (6) Skilled in computer operation, able to use various software related to work    and handle relevant  businesses</t>
  </si>
  <si>
    <t>1.负责部门日常事务
2.负责部门内外部工作处理
3.负责自身范围的例行性工作的完成
4.负责维修进度及出货安排
5.负责客户稽核工作
6.协助提出部门改善规划及实施
7.协助部门主管交待的其他工作
1. Responsible for daily affairs of the department
2. Handle internal and external work of the department
3. Be responsible for the completion of routine work within their own scope
4. Be responsible for maintenance progress and shipment arrangement
5. Responsible for customer audit
6. Assist in proposing department improvement plan and implementation
7. Assist in other work assigned by the department head</t>
  </si>
  <si>
    <t>助理/Trợ lý (RE)</t>
    <phoneticPr fontId="0" type="noConversion"/>
  </si>
  <si>
    <t>1. Trình độ học vấn: Tốt nghiệp trung cấp kỹ thuật hoặc cao đẳng trở lên, chuyên ngành điện tử thông tin, tin học ứng dụng và các chuyên ngành khác.
2. Kiến thức chuyên môn và đào tạo nghiệp vụ: thành thạo các thao tác máy tính cơ bản và đơn giản, các kỹ năng word, excel, đào tạo nhân sự, v.v.
3. Kinh nghiệm làm việc: trên 3 năm kinh nghiệm trợ lý ngành sản xuất
4. Phẩm chất và kỹ năng cơ bản
  ⑴ Thái độ làm việc nghiêm túc, tỉ mỉ.
  (2) Quen thuộc với quy trình vận hành của hệ thống ERP
  ⑶. Quen thuộc với quy trình quản lý bảo trì hàng ngày
  ⑷, kỹ năng và kỹ năng giao tiếp tốt, cần thông thạo tiếng Trung và tiếng Việt</t>
  </si>
  <si>
    <t xml:space="preserve">1. Chịu trách nhiệm về các công việc hàng ngày của bộ phận
2. Chịu trách nhiệm về công việc phiên dịch của bộ phận
3. Chịu trách nhiệm hoàn thành công việc thường xuyên trong phạm vi mình phụ trách
4. Chịu trách nhiệm giám sát hàng tồn kho, tiếp nhận vật tư tiêu hao và kiểm kê
5. Chịu trách nhiệm kiểm toán khách hàng
6. Hỗ trợ đề xuất và thực hiện kế hoạch cải tiến bộ phận
7. Hỗ trợ các công việc khác do trưởng bộ phận giao
</t>
  </si>
  <si>
    <t>1.学历背景:中专或大专以上学历,电子信息，计算机应用等专业优先.
2.专业知识及专业培训:熟悉电脑简单基本操作，word,excel，及人员培训的技巧等
3.工作经验：制造业3年以上助理同业经验
4.基本素质和技能
  ⑴、认真细致的工作态度.
  ⑵、熟练掌握ERP系统的操作流程
  ⑶、熟悉维修日常管理流程
  ⑷、良好的沟通能力和技巧，需掌握中文与越南文
  ⑸、具较强的执行力及服从力,有团队意识.
  ⑹、电脑操作熟练,会运用与工作相关的各种软件,处理相关业务.
1. Education background: technical secondary school or college degree or above, major in electronic information, computer application, etc. is preferred
2. Professional knowledge and professional training: familiar with basic computer operation, word, excel, and personnel training skills
3. Work experience: at least 3 years of assistant experience in manufacturing industry
4. Basic quality and skills
  (1) Careful working attitude
  ⑵ Master the operation process of ERP system
  (3) Be familiar with the daily maintenance management process
  (4) Good communication skills, Chinese and Vietnamese
  (5) Strong execution and obedience, team spirit
  (6) Skilled in computer operation, able to use various software related to work and handle relevant businesses</t>
    <phoneticPr fontId="2" type="noConversion"/>
  </si>
  <si>
    <t xml:space="preserve">1.负责部门日常事务
2.负责部门翻译工作
3.负责自身范围的例行性工作的完成
4.负责库存监督，耗材领取，及盘点
5.负责客户稽核工作
6.协助提出部门改善规划及实施
7.协助部门主管交待的其他工作
1. Responsible for daily affairs of the department
2. Responsible for the translation work of the department
3. Be responsible for the completion of routine work within their own scope
4. Be responsible for inventory supervision, consumables receiving, and inventory
5. Responsible for customer audit
6. Assist in proposing department improvement plan and implementation
7. Assist in other work assigned by the department head
</t>
    <phoneticPr fontId="2" type="noConversion"/>
  </si>
  <si>
    <t>维修技术员/Kỹ sư (RE)</t>
  </si>
  <si>
    <t xml:space="preserve">1. Tốt nghiệp trung cấp kỹ thuật hoặc cao đẳng trở lên, chuyên ngành thông tin điện tử, tin học ứng dụng, v.v.
2. Kiến thức và đào tạo chuyên môn: thành thạo việc bảo trì các mạch điện tử và ứng dụng của các sản phẩm mạng, đồng thời làm quen với các phương pháp bảo trì.
3. Kinh nghiệm làm việc: trên 2 năm kinh nghiệm trong cùng ngành bảo trì trong ngành sản xuất,
4. Phẩm chất và kỹ năng cơ bản
  (1) Thái độ làm việc cẩn thận.
  ⑵ Nắm vững nguyên tắc bảo trì và các bước kiểm tra của sản phẩm
  (3) Làm quen với quy trình quản lý bảo trì hàng ngày
  (4) Kỹ năng giao tiếp tốt, tiếng Hoa và tiếng Việt.
  (5) Chấp hành và vâng lời mạnh mẽ, tinh thần đồng đội
  (6) Có kỹ năng vận hành máy tính, có thể sử dụng các phần mềm khác nhau liên quan đến công việc và xử lý các nghiệp vụ liên quan
</t>
  </si>
  <si>
    <t xml:space="preserve">1. Chịu trách nhiệm hoàn thành công việc thường xuyên trong phạm vi mình phụ trách
2. Báo cáo tiến độ bảo trì
3. Hỗ trợ đề xuất kế hoạch cải tiến bộ phận và thực hiện
4. Hỗ trợ các công việc khác do cán bộ quản lý giao
</t>
  </si>
  <si>
    <t xml:space="preserve">1.学历背景:中专或大专以上学历,电子信息，计算机应用等专业优先。
2.专业知识及专业培训:掌握电子线路的维修及网络产品的应用,熟悉维修手法。
3.工作经验：制造业2年以上维修同业经验,
4.基本素质和技能
  ⑴、认真细致的工作态度。
  ⑵、熟练掌握产品的维修原理和测试步骤
  ⑶、熟悉维修日常管理流程
  ⑷、良好的沟通能力和技巧，需掌握中文与越南文
  ⑸、具较强的执行力及服从力,有团队意识.
  ⑹、电脑操作熟练,会运用与工作相关的各种软件,处理相关业务.
1. Education background: technical secondary school or college degree or above, major in electronic information, computer application, etc. is preferred.
2. Professional knowledge and training: master the maintenance of electronic circuits and the application of network products, and be familiar with maintenance methods.
3. Work experience: more than 2 years of experience in the same industry of maintenance in the manufacturing industry,
4. Basic quality and skills
  (1) Careful working attitude.
  ⑵ Master the maintenance principle and test steps of the product
  (3) Be familiar with the daily maintenance management process
  (4) Good communication skills, Chinese and Vietnamese
  (5) Strong execution and obedience, team spirit
  (6) Skilled in computer operation, able to use various software related to work and handle relevant businesses
</t>
    <phoneticPr fontId="2" type="noConversion"/>
  </si>
  <si>
    <t xml:space="preserve">
1.负责自身范围的例行性工作的完成
2.负责维修进度汇报
3.协助提出部门改善规划及实施
4.协助管理干部交待的其他工作
1. Be responsible for the completion of routine work within their own scope
2. Report the maintenance progress
3. Assist in proposing department improvement plan and implementation
4. Assist in other work assigned by management cadres</t>
    <phoneticPr fontId="2" type="noConversion"/>
  </si>
  <si>
    <t>TE</t>
    <phoneticPr fontId="0" type="noConversion"/>
  </si>
  <si>
    <t>课长or资深工程师/Senior Engineer(TE)</t>
    <phoneticPr fontId="0" type="noConversion"/>
  </si>
  <si>
    <t>1. Trình độ học vấn: cao đẳng hoặc đại học trở lên, chuyên ngành máy tính, phần mềm, mạng, kỹ thuật truyền thông, v.v.
2. Kiến thức chuyên môn và đào tạo nghiệp vụ: nắm vững các kiến ​​thức cần thiết liên quan đến máy tính và mạng, quen thuộc với quy trình và ứng dụng thử nghiệm sản xuất sản phẩm, có khả năng đọc và viết tiếng Anh đơn giản.
3. Kinh nghiệm làm việc: hơn ba năm kinh nghiệm quản lý kiểm tra trong ngành sản xuất Netcom, hơn năm năm kinh nghiệm kỹ thuật kiểm tra.
4. Những phẩm chất và kỹ năng cơ bản.
(1) Tác phong làm việc cẩn thận và kiến ​​thức về quản lý nhân sự hàng ngày, Kỹ năng.
(2) Có nền tảng máy tính tốt và yêu thích ngành CNTT
(3) Năng lực học tập tốt, khả năng tiếp nhận cái mới và kiến ​​thức mới cao, tư duy rõ ràng và có tổ chức, thái độ đúng đắn và thực tế, sở thích phong phú và kiến ​​thức rộng
(4) Giao tiếp tốt, tự tin, ăn nói hào phóng, kỹ năng diễn đạt bằng văn bản và bằng lời nói tốt, cũng như kỹ năng nghe và nói tiếng Trung và tiếng Việt.
(5) Chấp hành và vâng lời mạnh mẽ, tinh thần đồng đội</t>
  </si>
  <si>
    <t>1. Phối hợp và sắp xếp công việc của các bộ phận
2. Lập kế hoạch đào tạo nhân sự và kiểm soát tiến độ
3. Phối hợp thực hiện nhiệm vụ NPI
4. Lập kế hoạch năng lực và chuẩn bị thiết bị
5. Chuẩn bị báo cáo biện pháp đối phó cải tiến cho các trường hợp ngoại lệ
6. Kiểm soát tình hình thực hiện KPI
7. Chịu trách nhiệm soạn thảo và xem xét các tài liệu ISO của bộ phận
8. Lịch thi đấu và công cụ tác vụ e-TPM lên và xuống
9. Kiểm soát chất lượng thiết kế vật cố định không chuẩn
10. Thực hiện và kiểm soát tiến độ dự án
11. Bổ sung quy hoạch nhân sự bộ phận
12. Đánh giá phát triển công nghệ mới Xây dựng, thực hiện và phân phối kế hoạch
13. Xử lý các công việc thường xuyên khác được giao bởi người giám sát trực tuyến
14. Giao tiếp giữa các bộ phận</t>
  </si>
  <si>
    <t>1. 学历背景:大专或大学本科及以上学历,计算机、软件、网络、通信工程等相关专业.Education background: college or university degree or above, major in computer, software, network, communication engineering, etc.
2.专业知识及专业培训:掌握应有的计算机及网络专业等相关知识,熟悉产品制造测试流程及应用,具备简单英语读写能力.Professional knowledge and professional training: master the required computer and network related knowledge, be familiar with the product manufacturing test process and application, and have the ability to read and write simple English.
3. 工作经验：网通制造业三年以上测试管理工作经验,5年以上测试工程工作经验.Work experience: more than three years of test management experience in Netcom manufacturing industry, more than five years of test engineering experience.
4. 基本素质和技能Basic qualities and skills.
(1) 认真细致的工作作风和日常人事管理的知识,技能.Careful work style and knowledge of daily personnel management, Skills.
(2) 具备较好的计算机基础，对IT行业有浓厚兴趣.Have a good computer foundation and strong interest in IT industry 
(3) )良好的学习能力，接受新事物、新知识能力强，思路清晰、有条理，态度端正踏实，爱好广泛，知识面宽.Good learning ability, strong ability to accept new things and new knowledge, clear and organized thinking, correct and down-to-earth attitude, extensive hobbies and broad knowledge 
(4) 沟通界面良好，自信，谈吐举止大方，良好的文字表达和口头表达能力同时具备中越文听说能力.Good communication interface, self-confidence, generous speech, good written and oral expression skills, as well as Chinese and Vietnamese listening and speaking skills. 
(5) 具较强的执行力及服从力,有团队意识.Strong execution and obedience, team spirit</t>
    <phoneticPr fontId="2" type="noConversion"/>
  </si>
  <si>
    <t>1.部門工作協調與安排 Department work coordination and arrangement 
2.人員培訓規劃與進度控管Personnel training planning and progress control 
3. NPI任務協調NPI task coordination 
4. 產能規劃與設備準備Capacity planning and equipment preparation 
5. 對異常制定改善對策報告Preparation of improvement countermeasure report for exceptions 
6. KPI執行狀態管控KPI implementation status control
7. 負責擬訂審核部門ISO文件Responsible for drafting and reviewing department ISO documents 
8. 治工具e-TPM任務上承下達Fixture and tool e-TPM tasks up and down 
9. 非標治具設計品質管控Non standard fixture design quality control 
10.專案事項執行與進度控管 Project implementation and progress control 
11. 部門人員的增補規劃Supplement planning for department personnel 
12. 新技術發展評估、計劃制定與實施分配New technology development evaluation Plan formulation, implementation and distribution 
13. 處理上線主管交待其他例行性工作Handling other routine work assigned by the online supervisor 
14. 跨部門溝通事宜Cross departmental communication</t>
    <phoneticPr fontId="2" type="noConversion"/>
  </si>
  <si>
    <t>测试工程师/Test Engineer</t>
    <phoneticPr fontId="0" type="noConversion"/>
  </si>
  <si>
    <t>1. Trình độ học vấn: cao đẳng hoặc đại học trở lên, chuyên ngành máy tính, phần mềm, mạng, kỹ thuật truyền thông, v.v.
2. Kiến thức chuyên môn và đào tạo nghiệp vụ: nắm vững các kiến ​​thức cần thiết liên quan đến máy tính và mạng, quen thuộc với quy trình và ứng dụng thử nghiệm sản xuất sản phẩm, có khả năng đọc và viết tiếng Anh đơn giản.
3. Kinh nghiệm làm việc: hơn 5 năm kinh nghiệm sản xuất và thử nghiệm trong ngành sản xuất Netcom, hơn 2 năm kinh nghiệm kỹ thuật thử nghiệm.
4. Những phẩm chất và kỹ năng cơ bản.
(1) Phong cách làm việc cẩn thận và thái độ thực tế và thực tế
(2) Làm quen với ứng dụng máy tính và rất quan tâm đến ngành CNTT.
(3) Năng lực học tập tốt và khả năng tiếp nhận cái mới, kiến ​​thức mới.
(4) Khả năng quản lý bản thân tốt, khả năng giao tiếp và tinh thần làm việc nhóm, kỹ năng nghe và nói tiếng Trung và tiếng Việt tốt.
(5) Chấp hành và vâng lời mạnh mẽ, tinh thần đồng đội.</t>
  </si>
  <si>
    <t>1. Kiểm tra thiết bị cố định và xác minh chức năng công cụ và bảo trì
2. Kiểm tra phân tích bất thường và xác nhận thực hiện cải tiến
3. Kiểm tra xác minh và bảo trì chức năng của thiết bị và thiết bị
4. Xác minh và thực hiện các biện pháp đối phó cải tiến
5. Theo dõi và cải thiện năng suất kiểm tra MP/tỷ lệ kiểm tra lại
6. Bộ phận tóm tắt dữ liệu bảo trì đồ đạc, công cụ và thiết bị và nhập vào hệ thống e-TPM
7. Phân tích và sắp xếp báo cáo NDF
8. Theo dõi và tóm tắt quá trình thử nghiệm sản phẩm mới, Đưa ra các biện pháp cải tiến đối với các vấn đề về "máy móc" và thực hiện chúng
9. Thực hiện các dự án đặc biệt
10. Xử lý các công việc thường xuyên khác do cấp trên giao
11. Đào tạo kỹ năng cho nhân viên mới trong bộ phận</t>
  </si>
  <si>
    <t>1. 学历背景:大专或大学本科及以上学历,计算机、软件、网络、通信工程等相关专业.Education background: college or university degree or above, major in computer, software, network, communication engineering, etc.
2.专业知识及专业培训:掌握应有的计算机及网络专业等相关知识,熟悉产品制造测试流程及应用,具备简单英语读写能力.Professional knowledge and professional training: master the required computer and network related knowledge, be familiar with the product manufacturing test process and application, and have the ability to read and write simple English.
3. 工作经验：网通制造业5年以上製造测试工作经验,2年以上测试工程工作经验Work experience: more than 5 years of manufacturing and testing experience in Netcom manufacturing industry, more than 2 years of testing engineering experience.
4. 基本素质和技能Basic qualities and skills.
(1) 认真细致的工作作风和实事求是的工作态度.Careful work style and practical and realistic attitude
(2)熟悉计算机应用，对IT行业有浓厚兴趣.Be familiar with computer application and have strong interest in IT industry.
(3)良好的学习能力，有接受新事物、新知识的能力.Good learning ability and the ability to accept new things and knowledge.
(4)良好的自我管理能力、沟通能力和团队合作精神同时具备中越文听说能力.Good self-management ability, communication ability and teamwork spirit, and good listening and speaking skills in Chinese and Vietnamese.
(5)具较强的执行力及服从力,有团队意识.Strong execution and obedience, team spirit.</t>
    <phoneticPr fontId="2" type="noConversion"/>
  </si>
  <si>
    <t>1. 測試治工具功能驗證、維護保養Test fixture and tool function verification and maintenance 
2. 測試異常分析與改善執行確認Test abnormality analysis and improvement execution confirmation 
3. 測試儀器設備的功能校驗與維護保養Test instrument and equipment function verification and maintenance 
4. 改善對策驗證並落實Improvement countermeasures verification and implementation 
5. MP測試良率/重測率追蹤並改善MP test yield/retest rate tracking and improvement 
6. 部門治工具儀器設備維護資料匯總錄入e-TPM系統Department fixture, tool and equipment maintenance data summary and entry into e-TPM system 
7. NDF報告分析與整理NDF report analysis and sorting 
8. 對新產品測試進行跟蹤匯總，針對“機”問題提出改善對策並落實Tracking and summary of new product testing, Put forward improvement measures against "machine" problems and implement them 
9. 專案事項執行落實Implement special projects 
10. 處理上級主管交待其他例行性工作Handle other routine work assigned by the superior 
11. 本部門新進人員技能培訓
Skill training for new employees in the department</t>
    <phoneticPr fontId="1" type="noConversion"/>
  </si>
  <si>
    <r>
      <rPr>
        <b/>
        <sz val="12"/>
        <color rgb="FFFF0000"/>
        <rFont val="Times New Roman"/>
        <family val="1"/>
      </rPr>
      <t>账务</t>
    </r>
    <r>
      <rPr>
        <b/>
        <sz val="12"/>
        <color theme="1"/>
        <rFont val="Times New Roman"/>
        <family val="1"/>
      </rPr>
      <t>技术员/ kỹ sư (TE治具室)</t>
    </r>
  </si>
  <si>
    <t>1. Trình độ học vấn: cao đẳng hoặc đại học trở lên, chuyên ngành máy tính, phần mềm, mạng, kỹ thuật truyền thông, v.v.
2. Kiến thức chuyên môn và đào tạo nghiệp vụ: nắm vững các kiến ​​thức cần thiết liên quan đến máy tính và mạng, quen thuộc với quy trình và ứng dụng thử nghiệm sản xuất sản phẩm, có khả năng đọc và viết tiếng Anh đơn giản.
3. Kinh nghiệm làm việc: hơn ba năm kinh nghiệm quản lý kiểm tra trong ngành sản xuất Netcom, hơn năm năm kinh nghiệm kỹ thuật kiểm tra.
4. Những phẩm chất và kỹ năng cơ bản.
(1) Có nền tảng máy tính tốt và yêu thích ngành CNTT
(3) Năng lực học tập tốt, khả năng tiếp nhận cái mới và kiến ​​thức mới cao, tư duy rõ ràng và có tổ chức, thái độ đúng đắn và thực tế, sở thích phong phú và kiến ​​thức rộng
(4) Giao tiếp tốt, tự tin, ăn nói hào phóng, kỹ năng diễn đạt bằng văn bản và bằng lời nói tốt, cũng như kỹ năng nghe và nói tiếng Trung và tiếng Việt.
(5) Chấp hành và vâng lời mạnh mẽ, tinh thần đồng đội</t>
  </si>
  <si>
    <t>1. Quản lý hồ sơ tài khoản vật tư, dụng cụ, thiết bị xuất, nhập
2. Kiểm tra các tài khoản đầu vào, đầu ra và tiến hành kiểm tra ngẫu nhiên hàng tồn kho hàng tháng.
3. Kiểm đếm số lượng và quản lý nhập hàng mới.
4. Niêm phong, báo cáo, phân loại đồ đạc, dụng cụ, thiết bị.
5. Đơn đề nghị bảo dưỡng, tháo dỡ vật phẩm.</t>
  </si>
  <si>
    <t>1.治工具设备出入库账目记录管理.Management of fixture, tool and equipment inbound and outbound account records
2.出入库账目核对及每月的盘点抽查.Check the inbound and outbound accounts and conduct random check of monthly inventory.
3.新进物品的数量点收及录入管理.Quantity counting and entry management of new articles.
4.治工具设备封存提报及整理.Fixture, tool and equipment sealing, reporting and sorting.
5.物品维修及报废申请. Application for maintenance and scrapping of articles.</t>
    <phoneticPr fontId="1" type="noConversion"/>
  </si>
  <si>
    <t>1. Trình độ đại học trở lên, quốc tịch Việt Nam
2. Biết sử dụng phần mềm Office, Excel, Word và PPT.
3. Kinh nghiệm làm việc: kinh nghiệm làm việc dân sự, ưu tiên tại các doanh nghiệp Trung Quốc.
4. Yêu cầu về ngôn ngữ: Tiếng Trung và Tiếng Việt; Có thể giao tiếp bằng tiếng Trung và tiếng Việt.</t>
  </si>
  <si>
    <t xml:space="preserve">
1. Sắp xếp dữ liệu chấm công của nhân viên.
2, Yêu cầu mua và quản lý vật tư tiêu hao thông dụng.
3, Cầu nối giao tiếp giữa nhân viên Trung Quốc và nhân viên Việt Nam.</t>
  </si>
  <si>
    <t>1,大轉以上學歷,越南国籍.University degree or above, Vietnamese nationality
2,会Office办公软件，Exel、Word、PPT；Knowledge of Office software, Exel, Word and PPT.
3,工作經驗：有文职工作经验，有中国企业工作经验最佳；Work experience: civil work experience, preferably in Chinese enterprises.
4，語言要求：中文、越南文；与中国、越南人沟通无障碍.Language requirements: Chinese and Vietnamese; Accessible communication with Chinese and Vietnamese.</t>
    <phoneticPr fontId="1" type="noConversion"/>
  </si>
  <si>
    <t>1,人员考勤资料整理； Sorting out personnel attendance data.
2,常用耗材请购与管理； Purchase requisition and management of common consumables.
3,中国员工与越南员工沟通桥梁；Communication bridge between Chinese employees and Vietnamese employees.</t>
    <phoneticPr fontId="1" type="noConversion"/>
  </si>
  <si>
    <t>PE</t>
    <phoneticPr fontId="0" type="noConversion"/>
  </si>
  <si>
    <t>产品工程师/ product engineer/Kỹ sư PE</t>
  </si>
  <si>
    <t>1. Trình độ Cao đẳng trở lên, chuyên ngành điện tử, truyền thông, máy tính, mạng ứng dụng
2. Thành thạo các mạch tương tự kỹ thuật số khác nhau, kỹ thuật phân tích và cải tiến DFMEA, PFMEA, PDCA. Quen thuộc với kiến ​​trúc ứng dụng của các sản phẩm truyền thông mạng (IPV4/IPV6) và kiến ​​thức lý thuyết cơ bản về công nghệ giao thức trao đổi sản phẩm mạng
3. Quen thuộc với quy trình sản xuất, quy trình và thiết bị của các sản phẩm điện tử và có hơn một năm kinh nghiệm làm việc trong các sản phẩm mạng
4. Làm quen với các tiêu chuẩn kiểm tra sản phẩm mạng, kế hoạch kiểm tra và việc sử dụng các công cụ kiểm tra
5. Làm quen với việc lắp đặt trạm kiểm tra sản phẩm mạng và sử dụng thiết bị kiểm tra mạng (Máy phân tích mạng, NuStreams, dụng cụ kiểm tra điện áp cao, máy hiện sóng, đồng hồ vạn năng, v.v.)
6. Tiếng Trung, sử dụng máy tính thành thạo, sử dụng được nhiều phần mềm liên quan đến công việc và khả năng phân tích dữ liệu tốt</t>
  </si>
  <si>
    <t>1. Tham gia họp tiền sản xuất/hậu sản xuất mô hình sản xuất thử
2. Xác minh S/W, sản xuất SOP của trạm kiểm tra
3. Đăng xuất ECN, RI, xác nhận dữ liệu F/W và sản xuất PMP
4. Xử lý ngoại lệ mô hình</t>
  </si>
  <si>
    <t>1.大专或大学本科以上学历,电子,通信专业，计算机,网络应用专业.
2.精通各种数模电路，DFMEA，PFMEA，PDCA分析改善手法应用。熟悉网络通信产品应用架构(IPV4/IPV6),,熟知网络产品交换协议技术基础理论知识
3.熟悉電子產品生產製造流程、工藝及設備,有一年以上网络产品相关工作经验
4.熟悉网络产品测试标准、测试方案以及测试仪器的使用
5.熟悉网络产品测试站位架设，及其网络测试设备使用（Network Analyzer，NuStreams，高压测试仪器，示波器，万用表等）
6.中/英/越语言良好，电脑操作熟练,会运用与工作相关的各种软件，以及较强的数据分析能力</t>
    <phoneticPr fontId="3" type="noConversion"/>
  </si>
  <si>
    <t>1.參加試產機種產前/产后會議
2.S/W驗證,测试站的SOP制作
3.ECN，RI簽核，F/W资料确认及PMP製作
4.機種異常處理</t>
  </si>
  <si>
    <t>Quality Center</t>
    <phoneticPr fontId="0" type="noConversion"/>
  </si>
  <si>
    <t>MQA</t>
    <phoneticPr fontId="0" type="noConversion"/>
  </si>
  <si>
    <t xml:space="preserve">课长or资深工程师/Senior Engineer（MQA) </t>
    <phoneticPr fontId="0" type="noConversion"/>
  </si>
  <si>
    <t>1.Tốt nghiệp cao đẳng trở lên, ưu tiên chuyên ngành quản trị kinh doanh.
2. Yêu cầu nghiệp vụ Nắm vững tiêu chuẩn hệ thống quản lý ISO9001, TL9000, QC080000, ISO14001, ISO45001, AEO,RBA, quen thuộc với DCC, hệ thống, hiệu chuẩn, an toàn và các kiến ​​thức khác. Có chứng chỉ kiểm toán viên nội bộ, v.v.
3. Kinh nghiệm làm việc về quản lý có hệ thống hơn 3 năm trong ngành sản xuất
4.Kỹ năng cơ bản
4.1Tác phong làm việc cẩn thận, tỉ mỉ, kiến ​​thức và kỹ năng quản lý có hệ thống hàng ngày.
4.2Nắm vững các quy định pháp luật có liên quan của hệ thống nhà nước.
4.3Làm quen với quy trình kinh doanh quản lý nhân sự bộ phận hàng ngày.
4.4Kỹ năng nói, viết và đọc tốt.
4.5Khả năng điều hành cao và tuân thủ, tinh thần đồng đội.
4.6Sử dụng thành thạo máy tính, có thể sử dụng các phần mềm liên quan đến công việc để giải quyết các công việc liên quan.</t>
  </si>
  <si>
    <t>1. Hỗ trợ trưởng phòng giải quyết các công việc tạm thời và hoàn thành nhiệm vụ.
2. Hỗ trợ trưởng bộ phận triển khai công việc nội bộ, giao tiếp giữa các bộ phận, họp, v.v.
3. Chịu trách nhiệm hoàn thành các công việc thường xuyên trong phạm vi của bộ phận như KPI, phân tích hiệu quả, giám sát công việc, v.v.
4. Hỗ trợ trưởng bộ phận trong việc quản lý nhân sự bộ phận hoặc phân công công việc.
5. Chịu trách nhiệm về hệ thống, quy định an toàn, đánh giá QSA của khách hàng.
6. Hỗ trợ trưởng bộ phận đề xuất kế hoạch cải tiến bộ phận, kế hoạch thực hiện và kết quả.
7.Người đại diện của trưởng bộ phận.</t>
  </si>
  <si>
    <t xml:space="preserve">1.学历背景                 
大专或大学本科以上学历,工商管理等专业优先.                 
2.专业知识及专业培训                 
掌握应有的ISO9001，TL9000，QC080000，ISO14001，ISO45001，AEO,RBA管理体系标准,熟悉DCC，体系，仪校，安规等知识.具备体系内审员资格等.                 
3.工作经验                 
制造业3年以上体系管理工作经验.                 
4.基本素质和技能                 
4.1认真细致的工作作风和日常系统管理的知识,技能.                 
4.2掌握国家有关体系相关的法律、法规.                 
4.3熟悉日常部门人员管理的业务流程.                 
4.4良好的口才表达能力,文字写作,阅读能力.                 
4.5具较强的执行力及服从力,有团队意识.                 
4.6电脑操作熟练,会运用与工作相关的各种软件,处理相关业务.                 
</t>
    <phoneticPr fontId="7" type="noConversion"/>
  </si>
  <si>
    <t xml:space="preserve">1.协助部门主管临时交办事项之处理及任务达成.
2.协助部门主管负责部门内部工作上的执行与跨部门之间的沟通与会议等.
3.负责自身范围的例行性工作的完成:如部门KPI,各工作效率达成分析,各工作监督等.
4.协助部门主管对部门内人员的管理或工作上的分配.
5.负责体系，安规，客户QSA之外来稽核工作.
6.协助部门主管提出部门改善规划及改善实施计划、改善结果.
7、部门主管之代理人.
</t>
    <phoneticPr fontId="7" type="noConversion"/>
  </si>
  <si>
    <t>文控工程师DCC engineer</t>
    <phoneticPr fontId="0" type="noConversion"/>
  </si>
  <si>
    <t xml:space="preserve">1.Bằng cấp trung cấp kỹ thuật hoặc cao đẳng trở lên
2. Yêu cầu :
Tiếng Trung
Quen thuộc với hệ thống quản lý tài liệu và tiêu chuẩn hệ thống quản lý chất lượng, và có chứng chỉ đánh giá viên nội bộ.
Có ít nhất 2 năm kinh nghiệm làm việc trong lĩnh vực quản lý tài liệu.
4.Kỹ năng cơ bản
4.1Tác phong làm việc cẩn thận, tỉ mỉ, kiến ​​thức và kỹ năng quản lý có hệ thống hàng ngày.
4.2Nắm vững các quy định pháp luật có liên quan của hệ thống nhà nước.
4.3 Làm quen với quy trình quản lý tệp.
4.4 Khả năng nói, viết, đọc hiểu tiếng Anh tốt.
4.5 Khả năng điều hành và tinh thần đồng đội cao.
4.6 Sử dụng thành thạo máy tính, có thể sử dụng các phần mềm khác nhau để giải quyết các công việc liên quan.
</t>
  </si>
  <si>
    <t>1. Chịu trách nhiệm kiểm soát tài liệu
2. Chịu trách nhiệm mã hóa tài liệu
3. Chịu trách nhiệm cập nhật tệp và bảo trì hệ thống tệp QMS
4. Chịu trách nhiệm xử lý và bảo trì sự cố hệ thống QMS
5. Chịu trách nhiệm sao lưu tập tin thường xuyên
6. Hỗ trợ công việc liên quan đến hệ thống
7. Xử lý các công việc liên quan đến bộ phận
8. Hoàn thành công việc tạm thời do cấp trên giao</t>
  </si>
  <si>
    <t xml:space="preserve">1.学历背景  
中专或大专以上学历  
2.专业知识及专业培训  
对文件管理系统熟悉及质量管理体系标准熟悉,且获得内审员培训合格资质.  
3.工作经验  
从事文件管理二年以上工作经验;  
4.基本素质和技能  
4.1 认真细致的工作作风和日常工作管理的知识，技能。  
4.2 掌握国家相关的法律、法规。  
4.3 熟悉文件管理的业务流程。  
4.4 良好的口才表达能力，文字写作，英文资料阅读能力。  
4.5 具有较强的执行力,有团队意识。  
4.6 电脑操作熟练，会运用各种软件处理相关业务。
 5.语言
懂中文的优先
</t>
    <phoneticPr fontId="7" type="noConversion"/>
  </si>
  <si>
    <t>1.负责文件的收发管制                 
2.负责文件编码制定                 
2.负责QMS上各文件系统的文件更新维护                 
3.负责QMS系统问题处理及维护                 
4.负责文件的定期备份                 
5.协助体系相关工作                 
6.部门相关事务工作的处理                 
7.完成主管交待的临时性的工作</t>
    <phoneticPr fontId="7" type="noConversion"/>
  </si>
  <si>
    <t>品质体系工程师Quality System Engineer</t>
    <phoneticPr fontId="0" type="noConversion"/>
  </si>
  <si>
    <t>1. Nền tảng học vấn
Bằng cao đẳng trở lên
2. Kinh nghiệm làm việc
Hơn ba năm kinh nghiệm trong việc giới thiệu và duy trì hệ thống quản lý;
3. Phẩm chất và kỹ năng cơ bản
3.1 Tác phong làm việc cẩn thận, khả năng giao tiếp tốt;
3.2 Làm quen với các quy định chuẩn mực của hệ thống quản lý và nội dung hoạt động nội bộ của từng đơn vị trong công ty
3.3 Làm quen với quy trình kiểm toán nội bộ của hệ thống;
3.4 Chấp hành tốt, vâng lời và có ý thức làm việc nhóm
3.5 Sử dụng thành thạo vi tính, sử dụng được các phần mềm liên quan đến công việc và xử lý nghiệp vụ liên quan
4. Ngôn ngữ :Thông thạo tiếng Trung và tiếng Anh</t>
  </si>
  <si>
    <t>1. Chịu trách nhiệm lập kế hoạch kiểm toán nội bộ hệ thống của công ty;
2. Giám sát việc thực hiện kế hoạch nội bộ của công ty và theo dõi việc giải quyết các điểm vướng mắc;
3. Chịu trách nhiệm thu thập dữ liệu về cuộc họp xem xét của ban lãnh đạo công ty và sắp xếp báo cáo cuộc họp xem xét của ban lãnh đạo;
4. Theo dõi và chốt giải quyết các vấn đề xem xét của lãnh đạo;
5. Trả lời danh sách kiểm tra đánh giá QSA của khách hàng và hợp tác với cuộc đánh giá
6. Sửa đổi, xác nhận hệ thống văn bản;
7. Thu thập, sắp xếp và gửi dữ liệu đo TL9000
8. Các vấn đề do người giám sát giao;</t>
  </si>
  <si>
    <t>VQA</t>
    <phoneticPr fontId="0" type="noConversion"/>
  </si>
  <si>
    <t>课长or资深工程师/Senior Engineer (VQA)</t>
    <phoneticPr fontId="0" type="noConversion"/>
  </si>
  <si>
    <t>1. Tốt nghiệp cao đẳng trở lên, ưu tiên chuyên ngành quản trị kinh doanh, công nghệ ứng dụng điện tử
2. Kiến thức chuyên môn và đào tạo nghiệp vụ
Quản lý chất lượng nhà cung cấp liên quan, ứng dụng nguyên vật liệu, có thể sử dụng các phương pháp quản lý chất lượng như: QC 7 phương pháp, 8D, quen với tiêu chuẩn IPC, có thể sử dụng ERP và các công cụ khác
3. Kinh nghiệm làm việc
Hơn 3 năm kinh nghiệm làm việc trong lĩnh vực quản lý phụ tùng và nhà cung cấp
4. Phẩm chất và kỹ năng cơ bản
4.1 Quen thuộc với quy trình xử lý ngoại lệ đối với vật liệu
4.2 Hiểu kiến ​​thức chất lượng cơ bản như 8D và bảy kỹ thuật QC
4.3 Quen thuộc với quy trình sản xuất và đặc điểm của vật liệu chung (cơ chế, vật liệu đóng gói, PCB, điện tử, v.v.)
4.4 Có khả năng điều phối công việc trong lớp và có kỹ năng giao tiếp tốt
4.5 Có kiến ​​thức và kỹ năng quản lý nhóm
4.6 Thái độ làm việc nghiêm túc và tác phong làm việc trung thực
5. Ngôn ngữ :Biết tiếng Trung được ưu tiên</t>
  </si>
  <si>
    <t>1.Xử lý các dị thường vật liệu chính
2.Hỗ trợ đánh giá nhà cung cấp
3. đánh giá hiệu suất của nhà cung cấp
4. theo dõi việc xử lý vật liệu không đủ tiêu chuẩn, đánh giá năng suất
5. Để đối phó với loại kiểm toán ISO
6. giao tiếp và phối hợp với các bộ phận khác nhau
7.triing &amp; phân bổ công việc</t>
  </si>
  <si>
    <t xml:space="preserve">1：重大材料异常处理
2：辅导稽核厂商
3：供应商绩效评估
4：异常物料跟进处理，良率Review
5：应对各类ISO 审查
5：跨部门事项沟通协调
6：课内人员能力训练&amp;工作协调安排
</t>
    <phoneticPr fontId="6" type="noConversion"/>
  </si>
  <si>
    <t>CQA</t>
    <phoneticPr fontId="0" type="noConversion"/>
  </si>
  <si>
    <t xml:space="preserve">運籌管理部/Xuất nhập khẩu </t>
    <phoneticPr fontId="0" type="noConversion"/>
  </si>
  <si>
    <t>课长/资深高专/ Trưởng phòng xuất khẩu</t>
  </si>
  <si>
    <t>1. Học vấn: Tốt nghiệp đại học hoặc chuyên ngành liên quan trở lên.
2. Ngoại ngữ: Tiếng Trung/ Anh
3. Kinh nghiệm:
- Trên 5 năm kinh nghiệm liên quan đến công việc khai báo hải quan thương mại gia công ,
- Trên 2 năm kinh nghiệm quản lý khai báo hải quan
- Trên 3 năm kinh nghiệm về quản lý liên quan đến XNK
- Nắm vững các điều luật &amp; quy định liên quan đến thương mại XNK, thuế quan</t>
    <phoneticPr fontId="0" type="noConversion"/>
  </si>
  <si>
    <t>1. Chịu trách nhiệm xây dựng các quy trình làm việc hải quan / xuất nhập khẩu;
2. Phát triển và kiểm soát nghiệp vụ bảo thuế
3. Báo hủy &amp; xin thẩm duyệt các hợp đồng thương mại gia công.
4. Nhập khẩu thiết bị và giám sát sau nhập khẩu, báo cáo Cục Giám định hàng hóa để kiểm tra;
5. Xử lý các công văn, chứng nhận kiểm duyệt, khai báo hải quan
6. Kiểm soát và phân tích chi phí xuất nhập khẩu và xử lý bất thường phát sinh.
7. Sắp xếp hợp lý các hoạt động xuất nhập khẩu để giảm hiệu quả chi phí vận chuyển hàng hóa và các chi phí khác</t>
    <phoneticPr fontId="0" type="noConversion"/>
  </si>
  <si>
    <t xml:space="preserve">Supply Chain </t>
    <phoneticPr fontId="0" type="noConversion"/>
  </si>
  <si>
    <t>进口專員/Import Staff Chuyên viên XNK</t>
    <phoneticPr fontId="0" type="noConversion"/>
  </si>
  <si>
    <t>1. Học vấn: Tốt nghiệp đại học hoặc đại học trở lên
2. Ngoại ngữ :Có thể đọc viết tiếng trung/ tiếng anh
3. Kinh nghiệm: Công việc liên quan đến Logistics trên 1 năm.</t>
    <phoneticPr fontId="0" type="noConversion"/>
  </si>
  <si>
    <t xml:space="preserve">
1. Chịu trách nhiệm về việc nhập khẩu vật tư, máy móc thiết bị và nhập khẩu RMA gia công lại ;
2. Kiểm tra và yêu cầu thanh toán các khoản phí nhập khẩu khác;
3. Yêu cầu bồi thường đối với hàng hóa nhập khẩu, v.v.</t>
    <phoneticPr fontId="0" type="noConversion"/>
  </si>
  <si>
    <t>专员兼助理/ Chuyên viên XNK</t>
    <phoneticPr fontId="0" type="noConversion"/>
  </si>
  <si>
    <t xml:space="preserve">1. Trình độ học vấn: cao đẳng, đại học trở lên;
2. Yêu cầu ngoại ngữ: Tiếng Trung, đọc viết được tiếng Anh;
3. Kinh nghiệm: Người có kinh nghiệm quản lý liên quan đến chứng từ nghiệp vụ từ 3 năm trở lên.
</t>
    <phoneticPr fontId="0" type="noConversion"/>
  </si>
  <si>
    <t>1. Phối hợp với các bộ phận liên quan giải quyết công tác kiểm tra/hồ sơ trong bộ phận.. và các công việc khác có liên quan;
2. Sắp xếp, lưu trữ tài liệu liên quan đến kiểm toán nội bộ;
3. Công việc liên quan do cấp trên giao.</t>
    <phoneticPr fontId="0" type="noConversion"/>
  </si>
  <si>
    <t>WareHouse</t>
    <phoneticPr fontId="0" type="noConversion"/>
  </si>
  <si>
    <t xml:space="preserve">倉庫管理Quản lý kho  </t>
    <phoneticPr fontId="0" type="noConversion"/>
  </si>
  <si>
    <t>1. Trình độ Cao đẳng trở lên, tiếng Trung thành thạo, tính tình ngay thẳng.
2. Hơn 3 năm kinh nghiệm quản lý trong kho nhà máy sản xuất điện tử quy mô lớn.
3. Quen thuộc với chế độ vận hành hệ thống ERPSF
4. Quen thuộc với các yêu cầu liên quan đến ISO, QMS và có khả năng viết tài liệu ISO.
5. Có khả năng đoàn kết đội nhóm và có khả năng dạy dỗ cấp dưới.</t>
  </si>
  <si>
    <t>1. Theo các hạng mục KPI của kho vật liệu, phân bổ hoạt động của kho vật liệu và thúc đẩy việc thực hiện nhân sự.
2. Xây dựng quy trình vận hành tiếp nhận, quản lý, phân phối kho vật liệu hợp lý và các biện pháp kiểm soát an toàn hàng tồn kho.
3. Triệu tập cuộc họp kho vật tư để kiểm điểm những tồn tại và biện pháp khắc phục.
4. Lập kế hoạch và triển khai 5S, QMS kho.
5. Giám sát và thực hiện kiểm kê chu kỳ hàng tồn kho và kiểm kê giữa (cuối) năm.
6. Đào tạo nghiệp vụ kho cho thủ kho</t>
    <phoneticPr fontId="0" type="noConversion"/>
  </si>
  <si>
    <t>Admin Center</t>
    <phoneticPr fontId="0" type="noConversion"/>
  </si>
  <si>
    <t>HR</t>
    <phoneticPr fontId="0" type="noConversion"/>
  </si>
  <si>
    <t xml:space="preserve">课长/资深高专/ Trưởng phòng nhân sự </t>
  </si>
  <si>
    <t xml:space="preserve">
1. Trình độ đại học trở lên, tốt nghiệp chuyên ngành quản trị nhân lực hoặc quản trị doanh nghiệp.
2. Nắm vững quy trình quản lý nhân lực, hiểu rõ về luật lao động và những quy định pháp luật liên quan khác.
3. Có trên 3 năm kinh nghiệm về quản lý nhân lực tại các doanh nghiệp chế xuất.
4. Hiểu rõ quy trình quản lý nhân sự hàng ngày, năng lực thuyết trình , biểu đạt tốt, năng lực trình bày văn bản tốt. Thành thạo  tiếng Trung
5.Tính chấp hành kỷ luật cao, tinh thần làm việc nhóm tốt
6. Sử dụng thành thạo máy tính, các phần mềm liên quan đến công việc.  Xử lý &amp; hoàn thành các công việc được giao khác.</t>
    <phoneticPr fontId="0" type="noConversion"/>
  </si>
  <si>
    <t>1. Hỗ trợ chủ quản cấp trên thiết lập ra các hạng mục quản lý nhân sự, các hạng mục quản lý chế độ, các mô hình quản lý chung
2.  Chịu trách nhiệm về phát triển và giới thiệu nguồn nhân lực, tổ chức thực hiện công tác tuyển dụng, sử dụng lao động theo kế hoạch phát triển của công ty và nhu cầu sử dụng lao động.
3. Xây dựng kế hoạch đào tạo hàng năm theo nhu cầu của công ty và giám sát việc thực hiện có hiệu quả các kế hoạch đào tạo khác nhau;
5. Giám sát việc thực hiện công việc hàng ngày của Phòng Nhân sự và việc đạt được các KPI;
6. Hỗ trợ đối ứng với các cơ quan bên ngoài
7. Hỗ trợ chủ quản hoàn thành các công việc được giao khác.</t>
    <phoneticPr fontId="0" type="noConversion"/>
  </si>
  <si>
    <t>招聘专员</t>
    <phoneticPr fontId="0" type="noConversion"/>
  </si>
  <si>
    <t>1. Tốt nghiệp CD/ ĐH trở lên
2. Có kinh nghiệm tuyển dụng, chấm công, tính lương, bảo hiểm, NNN
3.Tính chấp hành kỷ luật cao, tinh thần làm việc nhóm tốt
4. Sử dụng thành thạo máy tính, các phần mềm liên quan đến công việc.  Xử lý &amp; hoàn thành các công việc được giao khác.</t>
    <phoneticPr fontId="0" type="noConversion"/>
  </si>
  <si>
    <t>1. Phụ trách Chấm công, theo dõi ngày phép, theo dõi tăng ca
2. Phụ trách thực hiện các nghiệp vụ liên quan đến bảo hiểm
3. Các công việc khác theo yêu cầu cấp trên</t>
    <phoneticPr fontId="0" type="noConversion"/>
  </si>
  <si>
    <r>
      <t>A</t>
    </r>
    <r>
      <rPr>
        <b/>
        <sz val="12"/>
        <color theme="1"/>
        <rFont val="Times New Roman"/>
        <family val="1"/>
      </rPr>
      <t>dmin</t>
    </r>
  </si>
  <si>
    <t>电力工程师/Power Engineer/ Kỹ sư cơ điện</t>
  </si>
  <si>
    <t>1. Trình độ trung học phổ thông trở lên;
2. Có kinh nghiệm làm phân phối điện hạ thế, điều hòa trung tâm, máy nén khí, cấp thoát nước, bảo trì hệ thống xả trên 1 năm, có giấy phép hoạt động đặc biệt.</t>
    <phoneticPr fontId="0" type="noConversion"/>
  </si>
  <si>
    <t>1. Đại tu các thiết bị điện của toàn nhà máy;
2. Chịu trách nhiệm về thiết kế, lắp đặt mạch điện và bảo dưỡng tất cả các thiết bị điện đang vận hành trong toàn nhà máy;
3. Chịu trách nhiệm lập phương án sử dụng vật tư điện;
4. Bảo đảm tính nguyên vẹn của thiết bị điện, thường xuyên kiểm tra, vệ sinh thiết bị điện;
5. Làm tốt công tác biên bản kiểm tra trong ngày, sửa chữa loại bỏ kịp thời các lỗi hư hỏng;
6. Chịu trách nhiệm kiểm tra việc sử dụng điện an toàn và tiết kiệm điện;
7. Hoàn thành các công việc khác do lãnh đạo giao.</t>
    <phoneticPr fontId="0" type="noConversion"/>
  </si>
  <si>
    <t>Admin</t>
    <phoneticPr fontId="0" type="noConversion"/>
  </si>
  <si>
    <t>行政助理/ trợ lý hành chính lễ tân</t>
  </si>
  <si>
    <t>1. Học vấn cấp 3 trở lên, biết tiếng Trung;
2. Sử dụng thành thạo máy vi tính, có thể sử dụng các phần mềm liên quan đến công việc để xử lý các nghiệp vụ liên quan; 3. Sử dụng thành thạo máy tính, có thể sử dụng các phần mềm liên quan đến công việc để xử lý các nghiệp vụ liên quan.</t>
    <phoneticPr fontId="0" type="noConversion"/>
  </si>
  <si>
    <t>1. Quản lý phòng hội nghị, quản lý quán cà phê, quản lý lễ tân đón khách hàng;
2. Quản lý máy photocopy;
3. Tài xế gửi xe;
4. Đặt vé máy bay, đặt phòng khách sạn cho khách đi công tác;
5. Hỗ trợ công việc tổng vụ, áp dụng nhân sự ngoài giờ;
6. Chuyển cuộc gọi;
7. Xây dựng biểu mẫu.</t>
    <phoneticPr fontId="0" type="noConversion"/>
  </si>
  <si>
    <t>TOTAL</t>
    <phoneticPr fontId="0" type="noConversion"/>
  </si>
  <si>
    <t>1.学历背景 
大专以上学历,工商企业管理，电子应用技术专业优先
2.专业知识及专业培训 
供应商品质管理相关，材料应用，会使用品质管理手法如：QC七大手法，8D，熟悉IPC标准，会使用ERP等工具
3.工作经验 
3年以上零件与供应商管理工作经验
4.基本素质和技能 
4.1 熟悉材料异常处理流程
4.2 懂8D、QC 七大手法等基础品质知识
4.3 熟悉一般材料制造工艺及特性（机构、包材、PCB、电子等）
4.4 能统筹协调课内工作，以及良好的沟通能力
4.5 具备团队管理的知识,技能
4.6 严谨的工作态度及正直的工作作风
5.语言
懂中文的优先</t>
  </si>
  <si>
    <r>
      <t>电力工程师/Power Engineer/ Kỹ s</t>
    </r>
    <r>
      <rPr>
        <b/>
        <sz val="10.5"/>
        <color theme="1"/>
        <rFont val="Times New Roman"/>
        <family val="1"/>
      </rPr>
      <t>ư</t>
    </r>
    <r>
      <rPr>
        <b/>
        <sz val="10.5"/>
        <color theme="1"/>
        <rFont val="微软雅黑"/>
        <family val="2"/>
        <charset val="134"/>
      </rPr>
      <t xml:space="preserve"> c</t>
    </r>
    <r>
      <rPr>
        <b/>
        <sz val="10.5"/>
        <color theme="1"/>
        <rFont val="Times New Roman"/>
        <family val="1"/>
      </rPr>
      <t>ơ</t>
    </r>
    <r>
      <rPr>
        <b/>
        <sz val="10.5"/>
        <color theme="1"/>
        <rFont val="微软雅黑"/>
        <family val="2"/>
        <charset val="134"/>
      </rPr>
      <t xml:space="preserve"> điện</t>
    </r>
  </si>
  <si>
    <t>会计员</t>
  </si>
  <si>
    <t>进口專員/Import Staff Chuyên viên XNK</t>
  </si>
  <si>
    <t>IT助工</t>
  </si>
  <si>
    <t>Cleaner+ cooking</t>
  </si>
  <si>
    <t>Quite</t>
  </si>
  <si>
    <t>1组长 : quit</t>
  </si>
  <si>
    <t xml:space="preserve">已录用人数 Offer
</t>
  </si>
  <si>
    <t>需求總人數</t>
    <phoneticPr fontId="37" type="noConversion"/>
  </si>
  <si>
    <t>1月需求一位組長</t>
    <phoneticPr fontId="37" type="noConversion"/>
  </si>
  <si>
    <t>已面試三位,1月需報到一位工程師</t>
    <phoneticPr fontId="37" type="noConversion"/>
  </si>
  <si>
    <t>Gap</t>
    <phoneticPr fontId="37" type="noConversion"/>
  </si>
  <si>
    <t>PQA /產品品質保證部</t>
  </si>
  <si>
    <t>CQA /客戶品質保證部</t>
  </si>
  <si>
    <t>VQA/供應商品質保證部</t>
  </si>
  <si>
    <t>MQA/製造品質保證部</t>
  </si>
  <si>
    <t>仓库/ WareHouse</t>
  </si>
  <si>
    <r>
      <t xml:space="preserve">IDL </t>
    </r>
    <r>
      <rPr>
        <sz val="10.5"/>
        <color theme="1"/>
        <rFont val="宋体"/>
        <family val="3"/>
        <charset val="134"/>
      </rPr>
      <t>需求总人数</t>
    </r>
  </si>
  <si>
    <r>
      <t xml:space="preserve">DL </t>
    </r>
    <r>
      <rPr>
        <sz val="10.5"/>
        <color theme="1"/>
        <rFont val="宋体"/>
        <family val="3"/>
        <charset val="134"/>
      </rPr>
      <t>需求总人数</t>
    </r>
  </si>
  <si>
    <t>04/02 on board</t>
  </si>
  <si>
    <t>2月入职人数(02/2023 come)</t>
  </si>
  <si>
    <t xml:space="preserve">行政助理/ trợ lý hành chính </t>
  </si>
  <si>
    <t>招聘专员</t>
  </si>
  <si>
    <t>环安卫主任/ Giám đốc EHS</t>
  </si>
  <si>
    <t>薪资与考勤专员</t>
  </si>
  <si>
    <t>ICT工程师/ ICT engineer</t>
  </si>
  <si>
    <t>MFGII作业员</t>
  </si>
  <si>
    <t>目检员/Visual inspector</t>
  </si>
  <si>
    <t>列印员/Printer</t>
  </si>
  <si>
    <t>设备维保工程师/Equipment Maintenance Engineer(TE)</t>
  </si>
  <si>
    <t>助理/Trợ lý (RE)</t>
  </si>
  <si>
    <t>账务技术员/ kỹ sư (TE治具室)</t>
  </si>
  <si>
    <t>课长/(Section Supervisor) sản xuất</t>
  </si>
  <si>
    <t>资深ICT工程师/Senior ICT engineer</t>
  </si>
  <si>
    <t>文控工程师DCC engineer</t>
  </si>
  <si>
    <t>品质体系工程师Quality System Engineer</t>
  </si>
  <si>
    <t>课长or资深工程师/Senior Engineer (VQA)</t>
  </si>
  <si>
    <t xml:space="preserve">课长or资深工程师/Senior Engineer（MQA) </t>
  </si>
  <si>
    <t>检验员-IPQC</t>
  </si>
  <si>
    <t>专员兼助理/ Chuyên viên XNK</t>
  </si>
  <si>
    <t xml:space="preserve">采购员Nhân viên mua hàng </t>
  </si>
  <si>
    <t xml:space="preserve">倉庫管理Quản lý kho  </t>
  </si>
  <si>
    <t>加總 - Số lượng</t>
  </si>
  <si>
    <t>Mounter*2</t>
    <phoneticPr fontId="37" type="noConversion"/>
  </si>
  <si>
    <t>Column Labels</t>
  </si>
  <si>
    <t>Grand Total</t>
  </si>
  <si>
    <t>Row Labels</t>
  </si>
  <si>
    <t>资深工程师/Senior Engineer(RE)</t>
  </si>
  <si>
    <t>课长/资深高专/ Trưởng phòng HCNS kiêm XNK</t>
  </si>
  <si>
    <t>IE工程师/Engineer</t>
  </si>
  <si>
    <t>Label 操作员/Label operator (IE)</t>
  </si>
  <si>
    <t>列印机操作员/Printer operator  (IE)</t>
  </si>
  <si>
    <t>ESD工程师/ESD Engineer</t>
  </si>
  <si>
    <t>NPI工程师/ NPI Engineer(ME)</t>
  </si>
  <si>
    <t>shift leader</t>
  </si>
  <si>
    <t>设备工程师 /Kỹ sư thiết bị (ME</t>
  </si>
  <si>
    <t>Qtr1</t>
  </si>
  <si>
    <t>Qtr4</t>
  </si>
  <si>
    <t>12</t>
  </si>
  <si>
    <t>1</t>
  </si>
  <si>
    <t>2</t>
  </si>
  <si>
    <t>3</t>
  </si>
  <si>
    <t>环安卫主任/  EHS</t>
  </si>
  <si>
    <t>课长or资深工程师/Senior Engineer(CQA)</t>
  </si>
  <si>
    <r>
      <t xml:space="preserve">1. </t>
    </r>
    <r>
      <rPr>
        <b/>
        <sz val="10.5"/>
        <color theme="1"/>
        <rFont val="Times New Roman"/>
        <family val="1"/>
      </rPr>
      <t>Ư</t>
    </r>
    <r>
      <rPr>
        <b/>
        <sz val="10.5"/>
        <color theme="1"/>
        <rFont val="微软雅黑"/>
        <family val="2"/>
        <charset val="134"/>
      </rPr>
      <t>u tiên trình độ Cao đẳng trở lên, chuyên ngành c</t>
    </r>
    <r>
      <rPr>
        <b/>
        <sz val="10.5"/>
        <color theme="1"/>
        <rFont val="Times New Roman"/>
        <family val="1"/>
      </rPr>
      <t>ơ</t>
    </r>
    <r>
      <rPr>
        <b/>
        <sz val="10.5"/>
        <color theme="1"/>
        <rFont val="微软雅黑"/>
        <family val="2"/>
        <charset val="134"/>
      </rPr>
      <t xml:space="preserve"> điện hoặc c</t>
    </r>
    <r>
      <rPr>
        <b/>
        <sz val="10.5"/>
        <color theme="1"/>
        <rFont val="Times New Roman"/>
        <family val="1"/>
      </rPr>
      <t>ơ</t>
    </r>
    <r>
      <rPr>
        <b/>
        <sz val="10.5"/>
        <color theme="1"/>
        <rFont val="微软雅黑"/>
        <family val="2"/>
        <charset val="134"/>
      </rPr>
      <t xml:space="preserve"> khí tự động hóa;
2. Có kiến ​​thức chuyên môn về ngành SMT, quen thuộc với quy trình SMT và thiết bị dòng NPM của Panasonic, có thể vận hành thiết bị độc lập và giải quyết các lỗi thiết bị một cách độc lập;
3. H</t>
    </r>
    <r>
      <rPr>
        <b/>
        <sz val="10.5"/>
        <color theme="1"/>
        <rFont val="Times New Roman"/>
        <family val="1"/>
      </rPr>
      <t>ơ</t>
    </r>
    <r>
      <rPr>
        <b/>
        <sz val="10.5"/>
        <color theme="1"/>
        <rFont val="微软雅黑"/>
        <family val="2"/>
        <charset val="134"/>
      </rPr>
      <t xml:space="preserve">n 2 năm kinh nghiệm trong việc bảo trì và vận hành thiết bị SMT;
4. Yêu cầu biết ngoại ngữ , </t>
    </r>
    <r>
      <rPr>
        <b/>
        <sz val="10.5"/>
        <color theme="1"/>
        <rFont val="Times New Roman"/>
        <family val="1"/>
      </rPr>
      <t>ư</t>
    </r>
    <r>
      <rPr>
        <b/>
        <sz val="10.5"/>
        <color theme="1"/>
        <rFont val="微软雅黑"/>
        <family val="2"/>
        <charset val="134"/>
      </rPr>
      <t>u tiên Tiếng Trung</t>
    </r>
  </si>
  <si>
    <r>
      <t>1. Nâng cao năng lực thảo tác của công nhân tại x</t>
    </r>
    <r>
      <rPr>
        <b/>
        <sz val="10.5"/>
        <color theme="1"/>
        <rFont val="Times New Roman"/>
        <family val="1"/>
      </rPr>
      <t>ư</t>
    </r>
    <r>
      <rPr>
        <b/>
        <sz val="10.5"/>
        <color theme="1"/>
        <rFont val="微软雅黑"/>
        <family val="2"/>
        <charset val="134"/>
      </rPr>
      <t>ởng
2. Cải thiện tỉ lệ hàng OK so với mục tiêu đề ra
3. Xử lý các bất th</t>
    </r>
    <r>
      <rPr>
        <b/>
        <sz val="10.5"/>
        <color theme="1"/>
        <rFont val="Times New Roman"/>
        <family val="1"/>
      </rPr>
      <t>ư</t>
    </r>
    <r>
      <rPr>
        <b/>
        <sz val="10.5"/>
        <color theme="1"/>
        <rFont val="微软雅黑"/>
        <family val="2"/>
        <charset val="134"/>
      </rPr>
      <t>ờng máy móc thiết bị và bảo d</t>
    </r>
    <r>
      <rPr>
        <b/>
        <sz val="10.5"/>
        <color theme="1"/>
        <rFont val="Times New Roman"/>
        <family val="1"/>
      </rPr>
      <t>ư</t>
    </r>
    <r>
      <rPr>
        <b/>
        <sz val="10.5"/>
        <color theme="1"/>
        <rFont val="微软雅黑"/>
        <family val="2"/>
        <charset val="134"/>
      </rPr>
      <t>ỡng định kỳ</t>
    </r>
  </si>
  <si>
    <r>
      <t>1, Tốt nghiệp cao đẳng trở lên 
2. Biết phần mềm Office, Exel, Word, PPT;
3. Có kinh nghiệm làm văn th</t>
    </r>
    <r>
      <rPr>
        <b/>
        <sz val="10.5"/>
        <color theme="1"/>
        <rFont val="Times New Roman"/>
        <family val="1"/>
      </rPr>
      <t>ư</t>
    </r>
    <r>
      <rPr>
        <b/>
        <sz val="10.5"/>
        <color theme="1"/>
        <rFont val="微软雅黑"/>
        <family val="2"/>
        <charset val="134"/>
      </rPr>
      <t>, kinh nghiệm làm việc trong doanh nghiệp Trung Quốc 
4. Ngọai ngữ : Tiếng Trung</t>
    </r>
  </si>
  <si>
    <r>
      <t>1, Phân loại dữ liệu chấm công của nhân viên SMT;
2, Yêu cầu và quản lý các vật t</t>
    </r>
    <r>
      <rPr>
        <b/>
        <sz val="10.5"/>
        <color theme="1"/>
        <rFont val="Times New Roman"/>
        <family val="1"/>
      </rPr>
      <t>ư</t>
    </r>
    <r>
      <rPr>
        <b/>
        <sz val="10.5"/>
        <color theme="1"/>
        <rFont val="微软雅黑"/>
        <family val="2"/>
        <charset val="134"/>
      </rPr>
      <t xml:space="preserve"> tiêu hao thông th</t>
    </r>
    <r>
      <rPr>
        <b/>
        <sz val="10.5"/>
        <color theme="1"/>
        <rFont val="Times New Roman"/>
        <family val="1"/>
      </rPr>
      <t>ư</t>
    </r>
    <r>
      <rPr>
        <b/>
        <sz val="10.5"/>
        <color theme="1"/>
        <rFont val="微软雅黑"/>
        <family val="2"/>
        <charset val="134"/>
      </rPr>
      <t>ờng của SMT;
3. Cầu nối giao tiếp giữa nhân viên Trung Quốc và nhân viên Việt Nam;</t>
    </r>
  </si>
  <si>
    <r>
      <t>1. Tốt nghiệp trung cấp kỹ thuật hoặc cao đẳng trở lên, chuyên ngành tự động hóa, c</t>
    </r>
    <r>
      <rPr>
        <b/>
        <sz val="10.5"/>
        <color theme="1"/>
        <rFont val="Times New Roman"/>
        <family val="1"/>
      </rPr>
      <t>ơ</t>
    </r>
    <r>
      <rPr>
        <b/>
        <sz val="10.5"/>
        <color theme="1"/>
        <rFont val="微软雅黑"/>
        <family val="2"/>
        <charset val="134"/>
      </rPr>
      <t xml:space="preserve"> điện, c</t>
    </r>
    <r>
      <rPr>
        <b/>
        <sz val="10.5"/>
        <color theme="1"/>
        <rFont val="Times New Roman"/>
        <family val="1"/>
      </rPr>
      <t>ơ</t>
    </r>
    <r>
      <rPr>
        <b/>
        <sz val="10.5"/>
        <color theme="1"/>
        <rFont val="微软雅黑"/>
        <family val="2"/>
        <charset val="134"/>
      </rPr>
      <t xml:space="preserve"> khí đ</t>
    </r>
    <r>
      <rPr>
        <b/>
        <sz val="10.5"/>
        <color theme="1"/>
        <rFont val="Times New Roman"/>
        <family val="1"/>
      </rPr>
      <t>ư</t>
    </r>
    <r>
      <rPr>
        <b/>
        <sz val="10.5"/>
        <color theme="1"/>
        <rFont val="微软雅黑"/>
        <family val="2"/>
        <charset val="134"/>
      </rPr>
      <t xml:space="preserve">ợc </t>
    </r>
    <r>
      <rPr>
        <b/>
        <sz val="10.5"/>
        <color theme="1"/>
        <rFont val="Times New Roman"/>
        <family val="1"/>
      </rPr>
      <t>ư</t>
    </r>
    <r>
      <rPr>
        <b/>
        <sz val="10.5"/>
        <color theme="1"/>
        <rFont val="微软雅黑"/>
        <family val="2"/>
        <charset val="134"/>
      </rPr>
      <t xml:space="preserve">u tiên
2. Có kiến ​​thức chuyên môn trong ngành SMT, quen thuộc với quy trình xử lý của SMT, thành thạo vận hành và gỡ lỗi thiết bị sê-ri PARMI/TRI, có thể vận hành thiết bị độc lập và giải quyết độc lập các sự cố của thiết bị
3. Trên 2 năm kinh nghiệm vận hành bảo trì thiết bị SMT
4. Yêu cầu ngoại ngữ, </t>
    </r>
    <r>
      <rPr>
        <b/>
        <sz val="10.5"/>
        <color theme="1"/>
        <rFont val="Times New Roman"/>
        <family val="1"/>
      </rPr>
      <t>ư</t>
    </r>
    <r>
      <rPr>
        <b/>
        <sz val="10.5"/>
        <color theme="1"/>
        <rFont val="微软雅黑"/>
        <family val="2"/>
        <charset val="134"/>
      </rPr>
      <t>u tiên biết tiếng Trung</t>
    </r>
  </si>
  <si>
    <r>
      <t>1. Chỉ số tỷ lệ truyền dẫn SPI đã đ</t>
    </r>
    <r>
      <rPr>
        <b/>
        <sz val="10.5"/>
        <color theme="1"/>
        <rFont val="Times New Roman"/>
        <family val="1"/>
      </rPr>
      <t>ư</t>
    </r>
    <r>
      <rPr>
        <b/>
        <sz val="10.5"/>
        <color theme="1"/>
        <rFont val="微软雅黑"/>
        <family val="2"/>
        <charset val="134"/>
      </rPr>
      <t>ợc cải thiện
2. Cải thiện việc kiểm soát các chỉ số tỷ lệ trực tiếp AOI và tỷ lệ bỏ lỡ
3. Xử lý bất th</t>
    </r>
    <r>
      <rPr>
        <b/>
        <sz val="10.5"/>
        <color theme="1"/>
        <rFont val="Times New Roman"/>
        <family val="1"/>
      </rPr>
      <t>ư</t>
    </r>
    <r>
      <rPr>
        <b/>
        <sz val="10.5"/>
        <color theme="1"/>
        <rFont val="微软雅黑"/>
        <family val="2"/>
        <charset val="134"/>
      </rPr>
      <t>ờng và bảo trì phòng ngừa thiết bị</t>
    </r>
  </si>
  <si>
    <r>
      <t xml:space="preserve">1. Tốt nghiệp cao đẳng trở lên, có trên 3 năm kinh nghiệm làm việc liên quan, </t>
    </r>
    <r>
      <rPr>
        <b/>
        <sz val="10.5"/>
        <color theme="1"/>
        <rFont val="Times New Roman"/>
        <family val="1"/>
      </rPr>
      <t>ư</t>
    </r>
    <r>
      <rPr>
        <b/>
        <sz val="10.5"/>
        <color theme="1"/>
        <rFont val="微软雅黑"/>
        <family val="2"/>
        <charset val="134"/>
      </rPr>
      <t>u tiên biết tiếng Trung
2. Sử dụng thành thạo Excel, PPT, world và các phần mềm văn phòng khác, có kỹ năng vận hành hệ thống ERP,
3. Quen thuộc với bảy ph</t>
    </r>
    <r>
      <rPr>
        <b/>
        <sz val="10.5"/>
        <color theme="1"/>
        <rFont val="Times New Roman"/>
        <family val="1"/>
      </rPr>
      <t>ươ</t>
    </r>
    <r>
      <rPr>
        <b/>
        <sz val="10.5"/>
        <color theme="1"/>
        <rFont val="微软雅黑"/>
        <family val="2"/>
        <charset val="134"/>
      </rPr>
      <t>ng pháp PFMEA, SPC, DOE, 5W2H, IE, bảy ph</t>
    </r>
    <r>
      <rPr>
        <b/>
        <sz val="10.5"/>
        <color theme="1"/>
        <rFont val="Times New Roman"/>
        <family val="1"/>
      </rPr>
      <t>ươ</t>
    </r>
    <r>
      <rPr>
        <b/>
        <sz val="10.5"/>
        <color theme="1"/>
        <rFont val="微软雅黑"/>
        <family val="2"/>
        <charset val="134"/>
      </rPr>
      <t>ng pháp QC, 6 Sigma và các ph</t>
    </r>
    <r>
      <rPr>
        <b/>
        <sz val="10.5"/>
        <color theme="1"/>
        <rFont val="Times New Roman"/>
        <family val="1"/>
      </rPr>
      <t>ươ</t>
    </r>
    <r>
      <rPr>
        <b/>
        <sz val="10.5"/>
        <color theme="1"/>
        <rFont val="微软雅黑"/>
        <family val="2"/>
        <charset val="134"/>
      </rPr>
      <t>ng pháp phân tích khác
4. Có kinh nghiệm trong việc xây dựng các thông số kỹ thuật mở l</t>
    </r>
    <r>
      <rPr>
        <b/>
        <sz val="10.5"/>
        <color theme="1"/>
        <rFont val="Times New Roman"/>
        <family val="1"/>
      </rPr>
      <t>ư</t>
    </r>
    <r>
      <rPr>
        <b/>
        <sz val="10.5"/>
        <color theme="1"/>
        <rFont val="微软雅黑"/>
        <family val="2"/>
        <charset val="134"/>
      </rPr>
      <t>ới thép, thông số kỹ thuật sản xuất thiết bị cố định và Danh sách kiểm tra DFM
5. Hiểu thiết kế, quy trình, sản xuất, chất l</t>
    </r>
    <r>
      <rPr>
        <b/>
        <sz val="10.5"/>
        <color theme="1"/>
        <rFont val="Times New Roman"/>
        <family val="1"/>
      </rPr>
      <t>ư</t>
    </r>
    <r>
      <rPr>
        <b/>
        <sz val="10.5"/>
        <color theme="1"/>
        <rFont val="微软雅黑"/>
        <family val="2"/>
        <charset val="134"/>
      </rPr>
      <t>ợng và các vấn đề khác của sản phẩm điện tử, làm quen với tất cả các quy trình và liên kết trong quá trình sản xuất thử sản phẩm đến sản xuất hàng loạt, có khả năng phân tích DFM sản xuất thử và phân tích và báo cáo quy trình khả năng viết</t>
    </r>
  </si>
  <si>
    <r>
      <t>1. Chịu trách nhiệm về quy trình mới, quy trình mới, đánh giá vật liệu mới và thiết bị mới
2. Cải thiện tỷ lệ xuyên suốt của SMT và cải thiện các vấn đề ảnh h</t>
    </r>
    <r>
      <rPr>
        <b/>
        <sz val="10.5"/>
        <color theme="1"/>
        <rFont val="Times New Roman"/>
        <family val="1"/>
      </rPr>
      <t>ư</t>
    </r>
    <r>
      <rPr>
        <b/>
        <sz val="10.5"/>
        <color theme="1"/>
        <rFont val="微软雅黑"/>
        <family val="2"/>
        <charset val="134"/>
      </rPr>
      <t>ởng đến chất l</t>
    </r>
    <r>
      <rPr>
        <b/>
        <sz val="10.5"/>
        <color theme="1"/>
        <rFont val="Times New Roman"/>
        <family val="1"/>
      </rPr>
      <t>ư</t>
    </r>
    <r>
      <rPr>
        <b/>
        <sz val="10.5"/>
        <color theme="1"/>
        <rFont val="微软雅黑"/>
        <family val="2"/>
        <charset val="134"/>
      </rPr>
      <t>ợng, hiệu quả và chi phí của sản phẩm.
3. Phân tích các khiếu nại bất th</t>
    </r>
    <r>
      <rPr>
        <b/>
        <sz val="10.5"/>
        <color theme="1"/>
        <rFont val="Times New Roman"/>
        <family val="1"/>
      </rPr>
      <t>ư</t>
    </r>
    <r>
      <rPr>
        <b/>
        <sz val="10.5"/>
        <color theme="1"/>
        <rFont val="微软雅黑"/>
        <family val="2"/>
        <charset val="134"/>
      </rPr>
      <t xml:space="preserve">ờng của khách hàng &amp; các lỗi SMT phát sinh, đề xuất các biện pháp đối phó để cải thiện, theo dõi việc thực hiện các biện pháp đối phó và thực hiện tiêu chuẩn hóa, viết báo cáo 8D
4. Tối </t>
    </r>
    <r>
      <rPr>
        <b/>
        <sz val="10.5"/>
        <color theme="1"/>
        <rFont val="Times New Roman"/>
        <family val="1"/>
      </rPr>
      <t>ư</t>
    </r>
    <r>
      <rPr>
        <b/>
        <sz val="10.5"/>
        <color theme="1"/>
        <rFont val="微软雅黑"/>
        <family val="2"/>
        <charset val="134"/>
      </rPr>
      <t>u hóa quy trình sản xuất SMT để đảm bảo quy trình tr</t>
    </r>
    <r>
      <rPr>
        <b/>
        <sz val="10.5"/>
        <color theme="1"/>
        <rFont val="Times New Roman"/>
        <family val="1"/>
      </rPr>
      <t>ơ</t>
    </r>
    <r>
      <rPr>
        <b/>
        <sz val="10.5"/>
        <color theme="1"/>
        <rFont val="微软雅黑"/>
        <family val="2"/>
        <charset val="134"/>
      </rPr>
      <t>n tru h</t>
    </r>
    <r>
      <rPr>
        <b/>
        <sz val="10.5"/>
        <color theme="1"/>
        <rFont val="Times New Roman"/>
        <family val="1"/>
      </rPr>
      <t>ơ</t>
    </r>
    <r>
      <rPr>
        <b/>
        <sz val="10.5"/>
        <color theme="1"/>
        <rFont val="微软雅黑"/>
        <family val="2"/>
        <charset val="134"/>
      </rPr>
      <t>n, từ đó giảm chi phí sản xuất của công ty</t>
    </r>
  </si>
  <si>
    <r>
      <t>1. Trình độ Cao đẳng trở lên, sử dụng thành thạo vi tính văn phòng Excel/Word
2. Quen thuộc với hiệu suất sản xuất của các thiết bị liên quan đến SMT và có kinh nghiệm liên quan đến vận hành phần mềm Wenhui
3. H</t>
    </r>
    <r>
      <rPr>
        <b/>
        <sz val="10.5"/>
        <color theme="1"/>
        <rFont val="Times New Roman"/>
        <family val="1"/>
      </rPr>
      <t>ơ</t>
    </r>
    <r>
      <rPr>
        <b/>
        <sz val="10.5"/>
        <color theme="1"/>
        <rFont val="微软雅黑"/>
        <family val="2"/>
        <charset val="134"/>
      </rPr>
      <t>n 3 năm kinh nghiệm trong SMT NPI hoặc sản xuất cải cách hệ thống
4. Yêu cầu về ngôn ngữ : Tiếng Trung</t>
    </r>
  </si>
  <si>
    <r>
      <t>1. Đảm bảo 100% về lập trình hàng ngày và tính chính xác
2. Tỷ lệ cân bằng ch</t>
    </r>
    <r>
      <rPr>
        <b/>
        <sz val="10.5"/>
        <color theme="1"/>
        <rFont val="Times New Roman"/>
        <family val="1"/>
      </rPr>
      <t>ươ</t>
    </r>
    <r>
      <rPr>
        <b/>
        <sz val="10.5"/>
        <color theme="1"/>
        <rFont val="微软雅黑"/>
        <family val="2"/>
        <charset val="134"/>
      </rPr>
      <t>ng trình đ</t>
    </r>
    <r>
      <rPr>
        <b/>
        <sz val="10.5"/>
        <color theme="1"/>
        <rFont val="Times New Roman"/>
        <family val="1"/>
      </rPr>
      <t>ư</t>
    </r>
    <r>
      <rPr>
        <b/>
        <sz val="10.5"/>
        <color theme="1"/>
        <rFont val="微软雅黑"/>
        <family val="2"/>
        <charset val="134"/>
      </rPr>
      <t xml:space="preserve">ợc tối </t>
    </r>
    <r>
      <rPr>
        <b/>
        <sz val="10.5"/>
        <color theme="1"/>
        <rFont val="Times New Roman"/>
        <family val="1"/>
      </rPr>
      <t>ư</t>
    </r>
    <r>
      <rPr>
        <b/>
        <sz val="10.5"/>
        <color theme="1"/>
        <rFont val="微软雅黑"/>
        <family val="2"/>
        <charset val="134"/>
      </rPr>
      <t>u hóa h</t>
    </r>
    <r>
      <rPr>
        <b/>
        <sz val="10.5"/>
        <color theme="1"/>
        <rFont val="Times New Roman"/>
        <family val="1"/>
      </rPr>
      <t>ơ</t>
    </r>
    <r>
      <rPr>
        <b/>
        <sz val="10.5"/>
        <color theme="1"/>
        <rFont val="微软雅黑"/>
        <family val="2"/>
        <charset val="134"/>
      </rPr>
      <t>n 90%</t>
    </r>
  </si>
  <si>
    <r>
      <t>1. Trình độ Cao đẳng trở lên, sử dụng thành thạo vi tính văn phòng Excel/Word
2. Quen thuộc với quy trình sản xuất SMT
3. H</t>
    </r>
    <r>
      <rPr>
        <b/>
        <sz val="10.5"/>
        <color theme="1"/>
        <rFont val="Times New Roman"/>
        <family val="1"/>
      </rPr>
      <t>ơ</t>
    </r>
    <r>
      <rPr>
        <b/>
        <sz val="10.5"/>
        <color theme="1"/>
        <rFont val="微软雅黑"/>
        <family val="2"/>
        <charset val="134"/>
      </rPr>
      <t xml:space="preserve">n 2 năm kinh nghiệm sản xuất SMT
4. Yêu cầu ngoại ngữ, </t>
    </r>
    <r>
      <rPr>
        <b/>
        <sz val="10.5"/>
        <color theme="1"/>
        <rFont val="Times New Roman"/>
        <family val="1"/>
      </rPr>
      <t>ư</t>
    </r>
    <r>
      <rPr>
        <b/>
        <sz val="10.5"/>
        <color theme="1"/>
        <rFont val="微软雅黑"/>
        <family val="2"/>
        <charset val="134"/>
      </rPr>
      <t>u tiên biết tiếng Trung</t>
    </r>
  </si>
  <si>
    <r>
      <t>1. Kiểm soát tỷ lệ truyền qua AXI và các chỉ số tỷ lệ phát hiện bị bỏ sót
2. Xử lý bất th</t>
    </r>
    <r>
      <rPr>
        <b/>
        <sz val="10.5"/>
        <color theme="1"/>
        <rFont val="Times New Roman"/>
        <family val="1"/>
      </rPr>
      <t>ư</t>
    </r>
    <r>
      <rPr>
        <b/>
        <sz val="10.5"/>
        <color theme="1"/>
        <rFont val="微软雅黑"/>
        <family val="2"/>
        <charset val="134"/>
      </rPr>
      <t>ờng và bảo trì phòng ngừa thiết bị</t>
    </r>
  </si>
  <si>
    <r>
      <t>1. Tốt nghiệp THPT trở lên, sử dụng thành thạo vi tính văn phòng Excel/Word
2. Quen thuộc với quy trình sản xuất SMT
3. H</t>
    </r>
    <r>
      <rPr>
        <b/>
        <sz val="10.5"/>
        <color theme="1"/>
        <rFont val="Times New Roman"/>
        <family val="1"/>
      </rPr>
      <t>ơ</t>
    </r>
    <r>
      <rPr>
        <b/>
        <sz val="10.5"/>
        <color theme="1"/>
        <rFont val="微软雅黑"/>
        <family val="2"/>
        <charset val="134"/>
      </rPr>
      <t xml:space="preserve">n 2 năm kinh nghiệm sản xuất SMT
4. Yêu cầu ngoại ngữ, </t>
    </r>
    <r>
      <rPr>
        <b/>
        <sz val="10.5"/>
        <color theme="1"/>
        <rFont val="Times New Roman"/>
        <family val="1"/>
      </rPr>
      <t>ư</t>
    </r>
    <r>
      <rPr>
        <b/>
        <sz val="10.5"/>
        <color theme="1"/>
        <rFont val="微软雅黑"/>
        <family val="2"/>
        <charset val="134"/>
      </rPr>
      <t>u tiên biết tiếng Trung</t>
    </r>
  </si>
  <si>
    <r>
      <t>1. Tốt nghiệp THPT trở lên, sử dụng thành thạo vi tính văn phòng Excel/Word
2. Quen thuộc với quy trình sản xuất SMT, biết sử dụng hệ thống ERP
3. H</t>
    </r>
    <r>
      <rPr>
        <b/>
        <sz val="10.5"/>
        <color theme="1"/>
        <rFont val="Times New Roman"/>
        <family val="1"/>
      </rPr>
      <t>ơ</t>
    </r>
    <r>
      <rPr>
        <b/>
        <sz val="10.5"/>
        <color theme="1"/>
        <rFont val="微软雅黑"/>
        <family val="2"/>
        <charset val="134"/>
      </rPr>
      <t xml:space="preserve">n 3 năm kinh nghiệm quản lý  SMT
4. Yêu cầu ngoại ngữ, </t>
    </r>
    <r>
      <rPr>
        <b/>
        <sz val="10.5"/>
        <color theme="1"/>
        <rFont val="Times New Roman"/>
        <family val="1"/>
      </rPr>
      <t>ư</t>
    </r>
    <r>
      <rPr>
        <b/>
        <sz val="10.5"/>
        <color theme="1"/>
        <rFont val="微软雅黑"/>
        <family val="2"/>
        <charset val="134"/>
      </rPr>
      <t>u tiên biết tiếng Trung</t>
    </r>
  </si>
  <si>
    <t>1. Đào tạo kỹ năng cho nhân viên và theo dõi quy trình sản xuất
2. Đảm bảo sản lượng sản xuất
3. Quản lý kiểm soát WIP
4. Quản lý chỉ số hàng ngày (5S/ kiểm tra bất thường line sản xuất/ bất thường MQAA...)</t>
  </si>
  <si>
    <t>Ưu tiên có kinh nghiệm làm việc SMT</t>
  </si>
  <si>
    <t>Phó tổ trưởng
Printer
Nhân viên thao tác máy
AOI
Nhân viên chuẩn bị liệu
Nhân viên liêu
SCT</t>
  </si>
  <si>
    <r>
      <t xml:space="preserve">1. Tốt nghiệp cao đẳng trở lên, </t>
    </r>
    <r>
      <rPr>
        <b/>
        <sz val="10.5"/>
        <color theme="1"/>
        <rFont val="等线"/>
        <family val="2"/>
      </rPr>
      <t>ư</t>
    </r>
    <r>
      <rPr>
        <b/>
        <sz val="10.5"/>
        <color theme="1"/>
        <rFont val="微软雅黑"/>
        <family val="2"/>
        <charset val="134"/>
      </rPr>
      <t>u tiên chuyên ngành quản lý doanh nghiệp, có thể làm ExCEL và PPT；
2. H</t>
    </r>
    <r>
      <rPr>
        <b/>
        <sz val="10.5"/>
        <color theme="1"/>
        <rFont val="等线"/>
        <family val="2"/>
      </rPr>
      <t>ơ</t>
    </r>
    <r>
      <rPr>
        <b/>
        <sz val="10.5"/>
        <color theme="1"/>
        <rFont val="微软雅黑"/>
        <family val="2"/>
        <charset val="134"/>
      </rPr>
      <t>n 5 năm kinh nghiệm sản xuất trong nhà máy điện tử. Tiếng Trung và tiếng Việt có thể nhận biết và giao tiếp. Quy trình NCP đầy đủ quy trình đ</t>
    </r>
    <r>
      <rPr>
        <b/>
        <sz val="10.5"/>
        <color theme="1"/>
        <rFont val="等线"/>
        <family val="2"/>
      </rPr>
      <t>ư</t>
    </r>
    <r>
      <rPr>
        <b/>
        <sz val="10.5"/>
        <color theme="1"/>
        <rFont val="微软雅黑"/>
        <family val="2"/>
        <charset val="134"/>
      </rPr>
      <t xml:space="preserve">ợc </t>
    </r>
    <r>
      <rPr>
        <b/>
        <sz val="10.5"/>
        <color theme="1"/>
        <rFont val="等线"/>
        <family val="2"/>
      </rPr>
      <t>ư</t>
    </r>
    <r>
      <rPr>
        <b/>
        <sz val="10.5"/>
        <color theme="1"/>
        <rFont val="微软雅黑"/>
        <family val="2"/>
        <charset val="134"/>
      </rPr>
      <t>u tiên;
3. Giao tiếp tốt, khả năng giao tiếp tốt và tinh thần trách nhiệm。</t>
    </r>
  </si>
  <si>
    <r>
      <t>1.Hoàn thành kế hoạch sản xuất
2. Hoàn thành lô hàng ngay trong ngày
3. Kiểm soát và đạt đ</t>
    </r>
    <r>
      <rPr>
        <b/>
        <sz val="10.5"/>
        <color theme="1"/>
        <rFont val="等线"/>
        <family val="2"/>
      </rPr>
      <t>ư</t>
    </r>
    <r>
      <rPr>
        <b/>
        <sz val="10.5"/>
        <color theme="1"/>
        <rFont val="微软雅黑"/>
        <family val="2"/>
        <charset val="134"/>
      </rPr>
      <t>ợc chất l</t>
    </r>
    <r>
      <rPr>
        <b/>
        <sz val="10.5"/>
        <color theme="1"/>
        <rFont val="等线"/>
        <family val="2"/>
      </rPr>
      <t>ư</t>
    </r>
    <r>
      <rPr>
        <b/>
        <sz val="10.5"/>
        <color theme="1"/>
        <rFont val="微软雅黑"/>
        <family val="2"/>
        <charset val="134"/>
      </rPr>
      <t>ợng sản xuất, lỗi quy trình nhân tạo, tỷ lệ doanh thu và năng suất;
4. Hỗ trợ kiểm toán nội bộ và bên ngoài và kiểm toán khách hàng；
5.Trong lớp W Ⅰ p và Xử lý bộ đệm trong tháng hiện tại；
6. Có khả năng phân tích và đ</t>
    </r>
    <r>
      <rPr>
        <b/>
        <sz val="10.5"/>
        <color theme="1"/>
        <rFont val="等线"/>
        <family val="2"/>
      </rPr>
      <t>ư</t>
    </r>
    <r>
      <rPr>
        <b/>
        <sz val="10.5"/>
        <color theme="1"/>
        <rFont val="微软雅黑"/>
        <family val="2"/>
        <charset val="134"/>
      </rPr>
      <t>a ra biện pháp cải tiến cụ thể đối với quy trình sản xuất và chất l</t>
    </r>
    <r>
      <rPr>
        <b/>
        <sz val="10.5"/>
        <color theme="1"/>
        <rFont val="等线"/>
        <family val="2"/>
      </rPr>
      <t>ư</t>
    </r>
    <r>
      <rPr>
        <b/>
        <sz val="10.5"/>
        <color theme="1"/>
        <rFont val="微软雅黑"/>
        <family val="2"/>
        <charset val="134"/>
      </rPr>
      <t>ợng bất th</t>
    </r>
    <r>
      <rPr>
        <b/>
        <sz val="10.5"/>
        <color theme="1"/>
        <rFont val="等线"/>
        <family val="2"/>
      </rPr>
      <t>ư</t>
    </r>
    <r>
      <rPr>
        <b/>
        <sz val="10.5"/>
        <color theme="1"/>
        <rFont val="微软雅黑"/>
        <family val="2"/>
        <charset val="134"/>
      </rPr>
      <t>ờng</t>
    </r>
  </si>
  <si>
    <t>Yêu cầu đối với nhân viên kiểm tra trực quan: 
1. có kinh nghiệm kiểm tra ngoại hình sản phẩm điện tử; 
2.  có thị lực tốt; 
3.có tinh thần trách nhiệm và giỏi tìm ra vấn đề</t>
  </si>
  <si>
    <t>1. Tốt nghiệp THPT
2. Có kinh nghiệm làm công ty điện tử, chấp nhận tăng ca, ca đêm</t>
  </si>
  <si>
    <t xml:space="preserve">
1. Sử dụng thành thạo các phần mềm văn phòng như Excel, v.v.
2. Làm việc tận tâm và có trách nhiệm, tuân theo sự sắp xếp và tìm kiếm sự thật từ sự thật thái độ làm việc
3. Tham gia in NHÃN, ưu tiên bảo trì máy in
4.Kỹ năng giao tiếp và học tập tốt, ưu tiên biết tiếng Trung giao tiếp</t>
  </si>
  <si>
    <t xml:space="preserve">
1. Chịu trách nhiệm mua mới/bảo trì/sử dụng/quản lý thiết bị in nhãn của nhà máy
2. Chịu trách nhiệm quản lý và sử dụng phần mềm Codesoft phục vụ nhu cầu in ấn）
3.Chịu trách nhiệm quản lý, rà soát công việc của cấp dưới về quy trình in tem nhãn của từng sản phẩm để đảm bảo sản xuất suôn sẻ và OK）
4.Kiểm tra tài liệu hồ sơ nhãn sản phẩm mới）
5. Xử lý ngoại lệ in dây chuyền sản xuất）
6. Chịu trách nhiệm phối hợp với cấp trên hoàn thành các chỉ số KPI của bộ phận）</t>
  </si>
  <si>
    <t>1.Chịu trách nhiệm kiểm tra, bảo trì, bảo dưỡng dây chuyền sản xuất máy in, súng quét
2.Xử lý ngoại lệ in dây chuyền sản xuất
3.Hỗ trợ Kỹ sư hoàn thành các công việc khác</t>
  </si>
  <si>
    <t>1. Yêu cầu ngoại ngữ: biết tiếng Trung
2. Yêu cầu có kinh nghiệm NPI, lập trình, sữa chửa chương trình</t>
  </si>
  <si>
    <t>1. Yêu cầu ngoại ngữ: biết tiếng Trung
2. Yêu cầu có chứng nhận tiêu chuẩn và hiểu biết chuyên môn ESD, thiết lập đánh giá toàn bộ line.</t>
  </si>
  <si>
    <t xml:space="preserve">1. Trình độ học vấn: cao đẳng, đại học trở lên;
2. Yêu cầu ngoại ngữ: Tiếng Trung, đọc viết được tiếng Anh;
3. Kinh nghiệm: Người có kinh nghiệm quản lý liên quan đến chứng từ nghiệp vụ từ 3 năm trở lên.
</t>
    <phoneticPr fontId="3" type="noConversion"/>
  </si>
  <si>
    <t>1. Phối hợp với các bộ phận liên quan giải quyết công tác kiểm tra/hồ sơ trong bộ phận.. và các công việc khác có liên quan;
2. Sắp xếp, lưu trữ tài liệu liên quan đến kiểm toán nội bộ;
3. Công việc liên quan do cấp trên giao.</t>
    <phoneticPr fontId="3" type="noConversion"/>
  </si>
  <si>
    <t>1. Theo các hạng mục KPI của kho vật liệu, phân bổ hoạt động của kho vật liệu và thúc đẩy việc thực hiện nhân sự.
2. Xây dựng quy trình vận hành tiếp nhận, quản lý, phân phối kho vật liệu hợp lý và các biện pháp kiểm soát an toàn hàng tồn kho.
3. Triệu tập cuộc họp kho vật tư để kiểm điểm những tồn tại và biện pháp khắc phục.
4. Lập kế hoạch và triển khai 5S, QMS kho.
5. Giám sát và thực hiện kiểm kê chu kỳ hàng tồn kho và kiểm kê giữa (cuối) năm.
6. Đào tạo nghiệp vụ kho cho thủ kho</t>
    <phoneticPr fontId="3" type="noConversion"/>
  </si>
  <si>
    <t>Cleaner</t>
  </si>
  <si>
    <t>- Có kinh nghiệm làm vệ sinh tại các công ty điện tử</t>
  </si>
  <si>
    <t>- Dọn dẹp vệ sinh xưởng sản xuất
'- Dọn dẹp vệ sinh khối văn phòng
'- Phân loại rác
'- Các công việc khác theo yêu cầu cấp trên</t>
  </si>
  <si>
    <t xml:space="preserve">
1. Bằng cử nhân trở lên, chuyên ngành khoa học và công nghệ máy tính, mạng máy tính, kỹ thuật truyền thông hoặc máy tính có liên quan;
2. Có trên 2 năm kinh nghiệm về hệ thống mạng của công ty Internet hoặc công ty IT;
3. Có kinh nghiệm về quy hoạch kiến ​​trúc, thiết kế, triển khai và bảo trì hệ thống an ninh mạng, ưu tiên có kinh nghiệm trong các dự án mạng quy mô vừa và lớn;
4. Có kiến ​​thức về quản trị mạng như Switch, Routing, VLAN…, trên 1 năm kinh nghiệm quản lý cấu hình Cisco/H3C/Huawei (ưu tiên CCNA);
5. Tư duy làm việc rõ ràng, khả năng tự học cao, tư duy và phân tích vấn đề tốt;
6. Có thể hoàn thành các dự án xây dựng mạng một cách độc lập và có tinh thần làm việc nhóm tốt.
7. Thành thạo tiếng Trung,</t>
  </si>
  <si>
    <t>1. Chịu trách nhiệm lập kế hoạch và thiết kế, xây dựng và triển khai, quản lý và bảo trì cũng như tối ưu hóa hiệu suất của các kiến ​​trúc mạng như mạng đường trục doanh nghiệp, đường truyền mạng chuyên dụng và ảo hóa mạng;
2. Chịu trách nhiệm cấu hình, quản lý, bảo trì và khắc phục sự cố mạng LAN và WIFI nội bộ của công ty, đồng thời đưa ra các đề xuất quy hoạch mạng hợp lý theo tình hình công trường;
3. Thành thạo việc cài đặt và gỡ lỗi/khắc phục sự cố thiết bị của các nhà sản xuất chính như Juniper, Cisco, H3C và HP;
4. Nâng cao tính sẵn sàng cao của thiết bị mạng, cân bằng tải và cơ chế giám sát vận hành, bảo trì hệ thống mạng của công ty;
5. Hoàn thiện cấu trúc mạng, thông tin IP, hệ thống dây tích hợp và các tài liệu khác, viết và cập nhật kịp thời hồ sơ thông tin, tài liệu kỹ thuật theo yêu cầu.</t>
  </si>
  <si>
    <t>Vận hành và bảo trì máy tính để bàn
Mô tả công việc:
1. Công việc hàng ngày: cài đặt hệ điều hành, cài đặt và cấu hình phần mềm thông thường, quản lý quyền người dùng kiểm soát miền, bảo trì phần mềm ứng dụng máy tính để bàn, bảo trì phần cứng, sao lưu và phục hồi dữ liệu, quản lý tài sản, quản lý máy in, quản lý điện thoại cố định, xử lý và khắc phục sự cố mạng, Xử lý các lỗi bất thường khác nhau trong hệ thống PC.
2. Quản lý tài sản: Chịu trách nhiệm quản lý tài sản CNTT (máy tính, máy in, máy chiếu, cuộc gọi hội nghị, v.v.), bao gồm phê duyệt quy trình tài sản, liên lạc, trình mua sắm, theo dõi tiến độ, kho bãi, bảo trì, thanh lý tài sản, v.v.; nhân viên mới đăng ký cho máy tính Và phân phối, thu hồi tài sản CNTT của nhân viên đã nghỉ việc.
3. Quản lý thiết bị đầu cuối truyền thông: phòng hội nghị truyền hình, thiết bị đầu cuối hội nghị truyền hình di động, hỗ trợ bảo trì và hội nghị, bảo trì trình chiếu và âm thanh và hỗ trợ hội nghị trong các phòng hội nghị lớn.
4. Có khả năng phân tích lỗi và khắc phục sự cố mạnh mẽ, đồng thời có nhiều kinh nghiệm về các lỗi mạng, hệ thống, phần mềm và phần cứng.</t>
  </si>
  <si>
    <t xml:space="preserve">
1. Bằng cử nhân, chuyên ngành máy tính hoặc truyền thông;
2. Quen thuộc với việc bảo trì hàng ngày các hệ thống đầu cuối như windows, linux, mac và xử lý sự cố phần cứng và phần mềm thông thường;
3. Quen thuộc với các kiến ​​thức cơ bản về mạng, máy tính và phần cứng liên quan đến máy chủ, có thể xử lý độc lập việc bảo trì thiết bị thông tin hàng ngày
4. Quen thuộc với các giao thức dịch vụ và nguyên tắc làm việc thường được sử dụng, chẳng hạn như: DNS, DHCP, WINS, FTP, v.v.;
5. Có tinh thần trách nhiệm và ý định phục vụ tốt, giao tiếp tốt.
6. Thành thạo tiếng Trung</t>
  </si>
  <si>
    <t>1. Tốt nghiệp Đại học chuyên ngành liên quan
2. Có kinh nghiệm 03 năm ở vị trí tương đương</t>
  </si>
  <si>
    <t>1. Giao tiếp được tiếng Trung
2. Có kinh nghiệm làm các món ăn Trung Quốc, Đài Loan
3. Có thể tăng ca nếu cv yêu cầu</t>
  </si>
  <si>
    <t>1. Dọn dẹp kí túc xá
2. Nấu đồ ăn sáng- trưa- tối</t>
  </si>
  <si>
    <t>1. Tốt nghiệp Cao đẳng trở lên
2. Ưu tiên ứng viên biết tiếng Trung
3. Có kinh nghiệm làm cơ điện công ty điện tử 1 năm trở lên
4. Chấp nhận tăng ca, ca đêm nếu có kế hoạch</t>
  </si>
  <si>
    <t xml:space="preserve">1. Trình độ đại học trở lên, quốc tịch Việt Nam
2. Biết sử dụng phần mềm Office, Excel, Word và PPT.
3. Kinh nghiệm làm việc: kinh nghiệm làm việc dân sự, ưu tiên tại các doanh nghiệp Trung Quốc.
4. Yêu cầu về ngôn ngữ: Tiếng Trung </t>
  </si>
  <si>
    <t xml:space="preserve">1. Trình độ Cao đẳng trở lên, chuyên ngành điện tử, truyền thông, máy tính, mạng ứng dụng
2. Thành thạo các mạch tương tự kỹ thuật số khác nhau, kỹ thuật phân tích và cải tiến DFMEA, PFMEA, PDCA. Quen thuộc với kiến ​​trúc ứng dụng của các sản phẩm truyền thông mạng (IPV4/IPV6) và kiến ​​thức lý thuyết cơ bản về công nghệ giao thức trao đổi sản phẩm mạng
3. Quen thuộc với quy trình sản xuất, quy trình và thiết bị của các sản phẩm điện tử và có hơn một năm kinh nghiệm làm việc trong các sản phẩm mạng
4. Làm quen với các tiêu chuẩn kiểm tra sản phẩm mạng, kế hoạch kiểm tra và việc sử dụng các công cụ kiểm tra
5. Làm quen với việc lắp đặt trạm kiểm tra sản phẩm mạng và sử dụng thiết bị kiểm tra mạng (Máy phân tích mạng, NuStreams, dụng cụ kiểm tra điện áp cao, máy hiện sóng, đồng hồ vạn năng, v.v.)
6. Yêu cầu về ngôn ngữ: Tiếng Trung </t>
  </si>
  <si>
    <t>1. Trình độ học vấn: cao đẳng hoặc đại học trở lên, chuyên ngành máy tính, phần mềm, mạng, kỹ thuật truyền thông, v.v.
2. Kiến thức chuyên môn và đào tạo nghiệp vụ: nắm vững các kiến ​​thức cần thiết liên quan đến máy tính và mạng, quen thuộc với quy trình và ứng dụng thử nghiệm sản xuất sản phẩm, có khả năng đọc và viết tiếng Anh đơn giản.
3. Kinh nghiệm làm việc: hơn ba năm kinh nghiệm quản lý kiểm tra trong ngành sản xuất Netcom, hơn năm năm kinh nghiệm kỹ thuật kiểm tra.
4. Những phẩm chất và kỹ năng cơ bản.
(1) Có nền tảng máy tính tốt và yêu thích ngành CNTT
(3) Năng lực học tập tốt, khả năng tiếp nhận cái mới và kiến ​​thức mới cao, tư duy rõ ràng và có tổ chức, thái độ đúng đắn và thực tế, sở thích phong phú và kiến ​​thức rộng
(4) Yêu cầu về ngôn ngữ: Tiếng Trung 
(5) Chấp hành và vâng lời mạnh mẽ, tinh thần đồng đội</t>
  </si>
  <si>
    <t xml:space="preserve">1. Tốt nghiệp trung cấp kỹ thuật hoặc cao đẳng trở lên, chuyên ngành thông tin điện tử, tin học ứng dụng, v.v.
2. Kiến thức và đào tạo chuyên môn: thành thạo việc bảo trì các mạch điện tử và ứng dụng của các sản phẩm mạng, đồng thời làm quen với các phương pháp bảo trì.
3. Kinh nghiệm làm việc: trên 2 năm kinh nghiệm trong cùng ngành bảo trì trong ngành sản xuất,
4. Phẩm chất và kỹ năng cơ bản
  (1) Thái độ làm việc cẩn thận.
  ⑵ Nắm vững nguyên tắc bảo trì và các bước kiểm tra của sản phẩm
  (3) Làm quen với quy trình quản lý bảo trì hàng ngày
  (4)Yêu cầu về ngôn ngữ: Tiếng Trung 
  (5) Chấp hành và vâng lời mạnh mẽ, tinh thần đồng đội
  (6) Có kỹ năng vận hành máy tính, có thể sử dụng các phần mềm khác nhau liên quan đến công việc và xử lý các nghiệp vụ liên quan
</t>
  </si>
  <si>
    <t xml:space="preserve">1. Tốt nghiệp Cao đẳng trở lên, có ít nhất 2 năm kinh nghiệm làm việc trong lĩnh vực in tem nhãn, sử dụng thành thạo các phần mềm văn phòng (Excel, Word, PPT...)）
2. Quen thuộc với kiến ​​thức kỹ thuật và bảo trì liên quan đến thiết bị in nhãn）
3. Quen thuộc với phần mềm tạo mã vạch Codesoft）
4.Khả năng quản lý, có thể trực tiếp quản lý thiết bị/tập tin/máy in）
5. Yêu cầu về ngôn ngữ: Tiếng Trung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</si>
</sst>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h:mm\ AM/PM;@"/>
    <numFmt numFmtId="165" formatCode="0_);[Red]\(0\)"/>
    <numFmt numFmtId="166" formatCode="mm"/>
  </numFmts>
  <fonts count="42">
    <font>
      <sz val="11"/>
      <color theme="1"/>
      <name val="Calibri"/>
      <family val="2"/>
      <scheme val="minor"/>
    </font>
    <font>
      <sz val="11"/>
      <color theme="1"/>
      <name val="Calibri"/>
      <family val="2"/>
      <charset val="134"/>
      <scheme val="minor"/>
    </font>
    <font>
      <sz val="11"/>
      <color theme="1"/>
      <name val="Calibri"/>
      <family val="2"/>
      <charset val="134"/>
      <scheme val="minor"/>
    </font>
    <font>
      <sz val="9"/>
      <name val="Calibri"/>
      <family val="3"/>
      <charset val="134"/>
      <scheme val="minor"/>
    </font>
    <font>
      <b/>
      <sz val="20"/>
      <color theme="1"/>
      <name val="Times New Roman"/>
      <family val="1"/>
    </font>
    <font>
      <b/>
      <sz val="9"/>
      <color indexed="81"/>
      <name val="宋体"/>
      <family val="3"/>
      <charset val="134"/>
    </font>
    <font>
      <b/>
      <sz val="11"/>
      <color theme="1"/>
      <name val="等线"/>
      <family val="2"/>
    </font>
    <font>
      <b/>
      <sz val="10.5"/>
      <color theme="0"/>
      <name val="微软雅黑"/>
      <family val="2"/>
      <charset val="134"/>
    </font>
    <font>
      <b/>
      <sz val="10.5"/>
      <color theme="0"/>
      <name val="Times New Roman"/>
      <family val="1"/>
    </font>
    <font>
      <sz val="10.5"/>
      <color theme="1"/>
      <name val="微软雅黑"/>
      <family val="2"/>
      <charset val="134"/>
    </font>
    <font>
      <b/>
      <sz val="10.5"/>
      <color theme="1"/>
      <name val="微软雅黑"/>
      <family val="2"/>
      <charset val="134"/>
    </font>
    <font>
      <b/>
      <sz val="10.5"/>
      <color rgb="FFFF0000"/>
      <name val="微软雅黑"/>
      <family val="2"/>
      <charset val="134"/>
    </font>
    <font>
      <b/>
      <sz val="10.5"/>
      <color theme="1"/>
      <name val="Times New Roman"/>
      <family val="1"/>
    </font>
    <font>
      <b/>
      <sz val="10.5"/>
      <color theme="1"/>
      <name val="Arial"/>
      <family val="2"/>
    </font>
    <font>
      <b/>
      <sz val="10.5"/>
      <color theme="1" tint="4.9989318521683403E-2"/>
      <name val="微软雅黑"/>
      <family val="2"/>
      <charset val="134"/>
    </font>
    <font>
      <b/>
      <sz val="10.5"/>
      <color rgb="FF0066FF"/>
      <name val="微软雅黑"/>
      <family val="2"/>
      <charset val="134"/>
    </font>
    <font>
      <sz val="9"/>
      <color indexed="81"/>
      <name val="宋体"/>
      <family val="3"/>
      <charset val="134"/>
    </font>
    <font>
      <sz val="10.5"/>
      <color theme="1"/>
      <name val="宋体"/>
      <family val="3"/>
      <charset val="134"/>
    </font>
    <font>
      <sz val="10.5"/>
      <color theme="1"/>
      <name val="Arial"/>
      <family val="2"/>
    </font>
    <font>
      <b/>
      <sz val="10.5"/>
      <color theme="1"/>
      <name val="等线"/>
      <family val="3"/>
      <charset val="134"/>
    </font>
    <font>
      <b/>
      <sz val="10.5"/>
      <color rgb="FFFF0000"/>
      <name val="Arial"/>
      <family val="2"/>
    </font>
    <font>
      <b/>
      <sz val="10.5"/>
      <color rgb="FF0066FF"/>
      <name val="Arial"/>
      <family val="2"/>
    </font>
    <font>
      <sz val="11"/>
      <color theme="1"/>
      <name val="Calibri"/>
      <family val="2"/>
      <scheme val="minor"/>
    </font>
    <font>
      <sz val="10.5"/>
      <color theme="1"/>
      <name val="Arial"/>
      <family val="2"/>
    </font>
    <font>
      <b/>
      <sz val="10.5"/>
      <color theme="1"/>
      <name val="Arial"/>
      <family val="2"/>
    </font>
    <font>
      <b/>
      <sz val="12"/>
      <color theme="1"/>
      <name val="Times New Roman"/>
      <family val="1"/>
    </font>
    <font>
      <sz val="12"/>
      <color theme="1"/>
      <name val="Times New Roman"/>
      <family val="1"/>
    </font>
    <font>
      <b/>
      <sz val="12"/>
      <color theme="0"/>
      <name val="Times New Roman"/>
      <family val="1"/>
    </font>
    <font>
      <b/>
      <sz val="12"/>
      <color rgb="FFFF0000"/>
      <name val="Times New Roman"/>
      <family val="1"/>
    </font>
    <font>
      <b/>
      <sz val="12"/>
      <color rgb="FF0066FF"/>
      <name val="Times New Roman"/>
      <family val="1"/>
    </font>
    <font>
      <sz val="12"/>
      <color theme="1" tint="4.9989318521683403E-2"/>
      <name val="Times New Roman"/>
      <family val="1"/>
    </font>
    <font>
      <sz val="12"/>
      <color theme="1" tint="4.9989318521683403E-2"/>
      <name val="Arial"/>
      <family val="2"/>
    </font>
    <font>
      <b/>
      <sz val="12"/>
      <color rgb="FFFF0000"/>
      <name val="Arial"/>
      <family val="2"/>
    </font>
    <font>
      <sz val="12"/>
      <name val="Times New Roman"/>
      <family val="1"/>
    </font>
    <font>
      <b/>
      <sz val="12"/>
      <color theme="1" tint="4.9989318521683403E-2"/>
      <name val="Times New Roman"/>
      <family val="1"/>
    </font>
    <font>
      <b/>
      <sz val="14"/>
      <color theme="1"/>
      <name val="Times New Roman"/>
      <family val="1"/>
    </font>
    <font>
      <b/>
      <sz val="14"/>
      <color theme="1" tint="4.9989318521683403E-2"/>
      <name val="Times New Roman"/>
      <family val="1"/>
    </font>
    <font>
      <sz val="9"/>
      <name val="Calibri"/>
      <family val="3"/>
      <charset val="136"/>
      <scheme val="minor"/>
    </font>
    <font>
      <sz val="10.5"/>
      <color theme="1"/>
      <name val="細明體"/>
      <family val="3"/>
      <charset val="136"/>
    </font>
    <font>
      <b/>
      <sz val="10.5"/>
      <color theme="1"/>
      <name val="細明體"/>
      <family val="3"/>
      <charset val="136"/>
    </font>
    <font>
      <b/>
      <sz val="10.5"/>
      <color theme="1"/>
      <name val="微软雅黑"/>
      <charset val="163"/>
    </font>
    <font>
      <b/>
      <sz val="10.5"/>
      <color theme="1"/>
      <name val="等线"/>
      <family val="2"/>
    </font>
  </fonts>
  <fills count="10">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0000"/>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style="thick">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s>
  <cellStyleXfs count="5">
    <xf numFmtId="164" fontId="0" fillId="0" borderId="0"/>
    <xf numFmtId="164" fontId="2" fillId="0" borderId="0">
      <alignment vertical="center"/>
    </xf>
    <xf numFmtId="0" fontId="1" fillId="0" borderId="0">
      <alignment vertical="center"/>
    </xf>
    <xf numFmtId="164" fontId="22" fillId="0" borderId="0"/>
    <xf numFmtId="164" fontId="1" fillId="0" borderId="0">
      <alignment vertical="center"/>
    </xf>
  </cellStyleXfs>
  <cellXfs count="168">
    <xf numFmtId="164" fontId="0" fillId="0" borderId="0" xfId="0"/>
    <xf numFmtId="164" fontId="9" fillId="0" borderId="0" xfId="0" applyFont="1"/>
    <xf numFmtId="164" fontId="9" fillId="0" borderId="0" xfId="0" applyFont="1" applyAlignment="1">
      <alignment horizontal="left"/>
    </xf>
    <xf numFmtId="164" fontId="9" fillId="0" borderId="0" xfId="0" applyFont="1" applyFill="1"/>
    <xf numFmtId="164" fontId="10" fillId="0" borderId="0" xfId="0" applyFont="1" applyFill="1" applyAlignment="1">
      <alignment horizontal="center"/>
    </xf>
    <xf numFmtId="164" fontId="9" fillId="0" borderId="0" xfId="0" applyFont="1" applyAlignment="1">
      <alignment horizontal="left" shrinkToFit="1"/>
    </xf>
    <xf numFmtId="164" fontId="9" fillId="0" borderId="0" xfId="0" applyFont="1" applyFill="1" applyAlignment="1">
      <alignment horizontal="left" shrinkToFit="1"/>
    </xf>
    <xf numFmtId="164" fontId="18" fillId="0" borderId="0" xfId="0" applyFont="1"/>
    <xf numFmtId="0" fontId="18" fillId="0" borderId="0" xfId="0" applyNumberFormat="1" applyFont="1" applyAlignment="1">
      <alignment horizontal="center" vertical="center"/>
    </xf>
    <xf numFmtId="164" fontId="18" fillId="0" borderId="0" xfId="0" applyFont="1" applyAlignment="1">
      <alignment horizontal="center" vertical="center"/>
    </xf>
    <xf numFmtId="0" fontId="18" fillId="0" borderId="1" xfId="0" applyNumberFormat="1" applyFont="1" applyBorder="1" applyAlignment="1">
      <alignment horizontal="center" vertical="center"/>
    </xf>
    <xf numFmtId="164" fontId="9" fillId="0" borderId="0" xfId="0" applyFont="1" applyAlignment="1">
      <alignment horizontal="center" vertical="center"/>
    </xf>
    <xf numFmtId="164" fontId="9" fillId="0" borderId="0" xfId="0" applyFont="1" applyFill="1" applyAlignment="1">
      <alignment horizontal="center" vertical="center"/>
    </xf>
    <xf numFmtId="164" fontId="10" fillId="0" borderId="0" xfId="0" applyFont="1" applyFill="1" applyAlignment="1">
      <alignment horizontal="center" vertical="center"/>
    </xf>
    <xf numFmtId="164" fontId="23" fillId="0" borderId="1" xfId="0" applyFont="1" applyBorder="1"/>
    <xf numFmtId="0" fontId="23" fillId="0" borderId="1" xfId="0" applyNumberFormat="1" applyFont="1" applyBorder="1" applyAlignment="1">
      <alignment horizontal="center" vertical="center"/>
    </xf>
    <xf numFmtId="0" fontId="23" fillId="0" borderId="10" xfId="0" applyNumberFormat="1" applyFont="1" applyBorder="1" applyAlignment="1">
      <alignment horizontal="center" vertical="center"/>
    </xf>
    <xf numFmtId="164" fontId="23" fillId="0" borderId="10" xfId="0" applyFont="1" applyBorder="1" applyAlignment="1">
      <alignment horizontal="center" vertical="center"/>
    </xf>
    <xf numFmtId="164" fontId="23" fillId="0" borderId="12" xfId="0" applyFont="1" applyBorder="1"/>
    <xf numFmtId="0" fontId="23" fillId="0" borderId="1" xfId="0" applyNumberFormat="1" applyFont="1" applyBorder="1" applyAlignment="1">
      <alignment horizontal="center" vertical="center" wrapText="1"/>
    </xf>
    <xf numFmtId="164" fontId="23" fillId="0" borderId="12" xfId="0" applyFont="1" applyBorder="1" applyAlignment="1">
      <alignment horizontal="left" indent="1"/>
    </xf>
    <xf numFmtId="0" fontId="21" fillId="0" borderId="1" xfId="0" applyNumberFormat="1" applyFont="1" applyBorder="1" applyAlignment="1">
      <alignment horizontal="center" vertical="center"/>
    </xf>
    <xf numFmtId="0" fontId="18" fillId="0" borderId="13" xfId="0" applyNumberFormat="1" applyFont="1" applyBorder="1" applyAlignment="1">
      <alignment horizontal="center" vertical="center"/>
    </xf>
    <xf numFmtId="164" fontId="18" fillId="4" borderId="12" xfId="0" applyFont="1" applyFill="1" applyBorder="1" applyAlignment="1">
      <alignment horizontal="center"/>
    </xf>
    <xf numFmtId="0" fontId="20" fillId="4" borderId="1" xfId="0" applyNumberFormat="1" applyFont="1" applyFill="1" applyBorder="1" applyAlignment="1">
      <alignment horizontal="center" vertical="center"/>
    </xf>
    <xf numFmtId="0" fontId="18" fillId="4" borderId="1" xfId="0" applyNumberFormat="1" applyFont="1" applyFill="1" applyBorder="1" applyAlignment="1">
      <alignment horizontal="center" vertical="center"/>
    </xf>
    <xf numFmtId="164" fontId="18" fillId="4" borderId="1" xfId="0" applyFont="1" applyFill="1" applyBorder="1" applyAlignment="1">
      <alignment horizontal="center" vertical="center"/>
    </xf>
    <xf numFmtId="0" fontId="21" fillId="4" borderId="1" xfId="0" applyNumberFormat="1" applyFont="1" applyFill="1" applyBorder="1" applyAlignment="1">
      <alignment horizontal="center" vertical="center"/>
    </xf>
    <xf numFmtId="0" fontId="13" fillId="4" borderId="1" xfId="0" applyNumberFormat="1" applyFont="1" applyFill="1" applyBorder="1" applyAlignment="1">
      <alignment horizontal="center" vertical="center"/>
    </xf>
    <xf numFmtId="164" fontId="18" fillId="4" borderId="14" xfId="0" applyFont="1" applyFill="1" applyBorder="1" applyAlignment="1">
      <alignment horizontal="center"/>
    </xf>
    <xf numFmtId="0" fontId="20" fillId="4" borderId="15" xfId="0" applyNumberFormat="1" applyFont="1" applyFill="1" applyBorder="1" applyAlignment="1">
      <alignment horizontal="center" vertical="center"/>
    </xf>
    <xf numFmtId="0" fontId="18" fillId="4" borderId="15" xfId="0" applyNumberFormat="1" applyFont="1" applyFill="1" applyBorder="1" applyAlignment="1">
      <alignment horizontal="center" vertical="center"/>
    </xf>
    <xf numFmtId="164" fontId="18" fillId="4" borderId="15" xfId="0" applyFont="1" applyFill="1" applyBorder="1" applyAlignment="1">
      <alignment horizontal="center" vertical="center"/>
    </xf>
    <xf numFmtId="0" fontId="21" fillId="4" borderId="15" xfId="0" applyNumberFormat="1" applyFont="1" applyFill="1" applyBorder="1" applyAlignment="1">
      <alignment horizontal="center" vertical="center"/>
    </xf>
    <xf numFmtId="0" fontId="13" fillId="4" borderId="15" xfId="0" applyNumberFormat="1" applyFont="1" applyFill="1" applyBorder="1" applyAlignment="1">
      <alignment horizontal="center" vertical="center"/>
    </xf>
    <xf numFmtId="0" fontId="18" fillId="4" borderId="16" xfId="0" applyNumberFormat="1" applyFont="1" applyFill="1" applyBorder="1" applyAlignment="1">
      <alignment horizontal="center" vertical="center"/>
    </xf>
    <xf numFmtId="164" fontId="23" fillId="0" borderId="17" xfId="0" pivotButton="1" applyFont="1" applyBorder="1"/>
    <xf numFmtId="14" fontId="23" fillId="0" borderId="8" xfId="0" applyNumberFormat="1" applyFont="1" applyBorder="1"/>
    <xf numFmtId="0" fontId="23" fillId="0" borderId="8" xfId="0" applyNumberFormat="1" applyFont="1" applyBorder="1" applyAlignment="1">
      <alignment horizontal="center" vertical="center" wrapText="1"/>
    </xf>
    <xf numFmtId="164" fontId="23" fillId="5" borderId="9" xfId="0" applyFont="1" applyFill="1" applyBorder="1" applyAlignment="1">
      <alignment horizontal="left"/>
    </xf>
    <xf numFmtId="0" fontId="23" fillId="5" borderId="10" xfId="0" applyNumberFormat="1" applyFont="1" applyFill="1" applyBorder="1" applyAlignment="1">
      <alignment horizontal="center" vertical="center"/>
    </xf>
    <xf numFmtId="0" fontId="21" fillId="5" borderId="10" xfId="0" applyNumberFormat="1" applyFont="1" applyFill="1" applyBorder="1" applyAlignment="1">
      <alignment horizontal="center" vertical="center"/>
    </xf>
    <xf numFmtId="0" fontId="18" fillId="5" borderId="10"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164" fontId="23" fillId="0" borderId="14" xfId="0" applyFont="1" applyBorder="1" applyAlignment="1">
      <alignment horizontal="left" indent="1"/>
    </xf>
    <xf numFmtId="0" fontId="23" fillId="0" borderId="15" xfId="0" applyNumberFormat="1" applyFont="1" applyBorder="1" applyAlignment="1">
      <alignment horizontal="center" vertical="center"/>
    </xf>
    <xf numFmtId="0" fontId="21" fillId="0" borderId="15"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18" fillId="0" borderId="16" xfId="0" applyNumberFormat="1" applyFont="1" applyBorder="1" applyAlignment="1">
      <alignment horizontal="center" vertical="center"/>
    </xf>
    <xf numFmtId="164" fontId="24" fillId="8" borderId="19" xfId="0" applyFont="1" applyFill="1" applyBorder="1" applyAlignment="1">
      <alignment horizontal="left"/>
    </xf>
    <xf numFmtId="0" fontId="24" fillId="8" borderId="6" xfId="0" applyNumberFormat="1" applyFont="1" applyFill="1" applyBorder="1" applyAlignment="1">
      <alignment horizontal="center" vertical="center"/>
    </xf>
    <xf numFmtId="0" fontId="21" fillId="8" borderId="6" xfId="0" applyNumberFormat="1" applyFont="1" applyFill="1" applyBorder="1" applyAlignment="1">
      <alignment horizontal="center" vertical="center"/>
    </xf>
    <xf numFmtId="0" fontId="13" fillId="8" borderId="6" xfId="0" applyNumberFormat="1" applyFont="1" applyFill="1" applyBorder="1" applyAlignment="1">
      <alignment horizontal="center" vertical="center"/>
    </xf>
    <xf numFmtId="0" fontId="13" fillId="8" borderId="20" xfId="0" applyNumberFormat="1" applyFont="1" applyFill="1" applyBorder="1" applyAlignment="1">
      <alignment horizontal="center" vertical="center"/>
    </xf>
    <xf numFmtId="164" fontId="23" fillId="0" borderId="9" xfId="0" pivotButton="1" applyFont="1" applyBorder="1" applyAlignment="1">
      <alignment wrapText="1"/>
    </xf>
    <xf numFmtId="0" fontId="23" fillId="0" borderId="10" xfId="0" pivotButton="1" applyNumberFormat="1" applyFont="1" applyBorder="1" applyAlignment="1">
      <alignment horizontal="center" vertical="center" wrapText="1"/>
    </xf>
    <xf numFmtId="164" fontId="26" fillId="0" borderId="0" xfId="0" applyFont="1" applyAlignment="1">
      <alignment horizontal="left" wrapText="1" shrinkToFit="1"/>
    </xf>
    <xf numFmtId="164" fontId="26" fillId="0" borderId="0" xfId="0" applyFont="1" applyAlignment="1">
      <alignment horizontal="center" vertical="center" wrapText="1"/>
    </xf>
    <xf numFmtId="164" fontId="26" fillId="0" borderId="0" xfId="0" applyFont="1" applyFill="1" applyAlignment="1">
      <alignment horizontal="center" vertical="center" wrapText="1"/>
    </xf>
    <xf numFmtId="164" fontId="25" fillId="0" borderId="0" xfId="0" applyFont="1" applyAlignment="1">
      <alignment horizontal="left" vertical="top" wrapText="1"/>
    </xf>
    <xf numFmtId="164" fontId="26" fillId="0" borderId="0" xfId="0" applyFont="1" applyAlignment="1">
      <alignment wrapText="1"/>
    </xf>
    <xf numFmtId="164" fontId="25" fillId="0" borderId="0" xfId="0" applyFont="1" applyFill="1" applyAlignment="1">
      <alignment horizontal="center" wrapText="1"/>
    </xf>
    <xf numFmtId="164" fontId="25" fillId="0" borderId="0" xfId="0" applyFont="1" applyFill="1" applyAlignment="1">
      <alignment horizontal="center" vertical="center" wrapText="1"/>
    </xf>
    <xf numFmtId="164" fontId="26" fillId="0" borderId="0" xfId="0" applyFont="1" applyFill="1" applyAlignment="1">
      <alignment horizontal="left" wrapText="1" shrinkToFit="1"/>
    </xf>
    <xf numFmtId="164" fontId="25" fillId="0" borderId="0" xfId="0" applyFont="1" applyFill="1" applyAlignment="1">
      <alignment horizontal="left" vertical="top" wrapText="1"/>
    </xf>
    <xf numFmtId="164" fontId="26" fillId="0" borderId="0" xfId="0" applyFont="1" applyFill="1" applyAlignment="1">
      <alignment wrapText="1"/>
    </xf>
    <xf numFmtId="164" fontId="27" fillId="3" borderId="7" xfId="0" applyNumberFormat="1" applyFont="1" applyFill="1" applyBorder="1" applyAlignment="1">
      <alignment horizontal="center" vertical="center" wrapText="1"/>
    </xf>
    <xf numFmtId="164" fontId="27" fillId="3" borderId="7" xfId="0" applyNumberFormat="1" applyFont="1" applyFill="1" applyBorder="1" applyAlignment="1">
      <alignment horizontal="center" vertical="center" wrapText="1" shrinkToFit="1"/>
    </xf>
    <xf numFmtId="0" fontId="27" fillId="3" borderId="7" xfId="0" applyNumberFormat="1" applyFont="1" applyFill="1" applyBorder="1" applyAlignment="1">
      <alignment horizontal="center" vertical="center" wrapText="1"/>
    </xf>
    <xf numFmtId="164" fontId="27" fillId="3" borderId="7" xfId="0" applyFont="1" applyFill="1" applyBorder="1" applyAlignment="1">
      <alignment horizontal="center" vertical="center" wrapText="1"/>
    </xf>
    <xf numFmtId="1" fontId="25" fillId="0" borderId="7" xfId="0" applyNumberFormat="1" applyFont="1" applyFill="1" applyBorder="1" applyAlignment="1">
      <alignment horizontal="left" vertical="center" wrapText="1"/>
    </xf>
    <xf numFmtId="164" fontId="25" fillId="0" borderId="7" xfId="0" applyNumberFormat="1" applyFont="1" applyFill="1" applyBorder="1" applyAlignment="1">
      <alignment horizontal="left" vertical="center" wrapText="1"/>
    </xf>
    <xf numFmtId="164" fontId="25" fillId="0" borderId="7" xfId="0" applyNumberFormat="1" applyFont="1" applyFill="1" applyBorder="1" applyAlignment="1">
      <alignment horizontal="center" vertical="center" wrapText="1"/>
    </xf>
    <xf numFmtId="164" fontId="25" fillId="0" borderId="7" xfId="0" applyNumberFormat="1" applyFont="1" applyFill="1" applyBorder="1" applyAlignment="1">
      <alignment horizontal="left" vertical="center" wrapText="1" shrinkToFit="1"/>
    </xf>
    <xf numFmtId="0" fontId="29" fillId="0" borderId="7" xfId="0" applyNumberFormat="1" applyFont="1" applyFill="1" applyBorder="1" applyAlignment="1">
      <alignment horizontal="center" vertical="center" wrapText="1"/>
    </xf>
    <xf numFmtId="14" fontId="25" fillId="0" borderId="7" xfId="0" applyNumberFormat="1" applyFont="1" applyFill="1" applyBorder="1" applyAlignment="1">
      <alignment horizontal="center" vertical="center" wrapText="1"/>
    </xf>
    <xf numFmtId="164" fontId="25" fillId="0" borderId="7" xfId="0" applyNumberFormat="1" applyFont="1" applyFill="1" applyBorder="1" applyAlignment="1">
      <alignment horizontal="left" vertical="top" wrapText="1"/>
    </xf>
    <xf numFmtId="164" fontId="26" fillId="0" borderId="7" xfId="3" applyNumberFormat="1" applyFont="1" applyFill="1" applyBorder="1" applyAlignment="1">
      <alignment horizontal="left" vertical="top" wrapText="1"/>
    </xf>
    <xf numFmtId="164" fontId="26" fillId="0" borderId="7" xfId="3" applyFont="1" applyFill="1" applyBorder="1" applyAlignment="1">
      <alignment vertical="center" wrapText="1"/>
    </xf>
    <xf numFmtId="164" fontId="28" fillId="0" borderId="7" xfId="0" applyNumberFormat="1" applyFont="1" applyFill="1" applyBorder="1" applyAlignment="1">
      <alignment horizontal="left" vertical="center" wrapText="1" shrinkToFit="1"/>
    </xf>
    <xf numFmtId="164" fontId="25" fillId="0" borderId="7" xfId="0" applyFont="1" applyFill="1" applyBorder="1" applyAlignment="1">
      <alignment horizontal="left" vertical="top" wrapText="1"/>
    </xf>
    <xf numFmtId="164" fontId="26" fillId="0" borderId="7" xfId="0" applyFont="1" applyFill="1" applyBorder="1" applyAlignment="1">
      <alignment wrapText="1"/>
    </xf>
    <xf numFmtId="164" fontId="33" fillId="0" borderId="7" xfId="4" applyFont="1" applyFill="1" applyBorder="1" applyAlignment="1">
      <alignment horizontal="left" vertical="center" wrapText="1"/>
    </xf>
    <xf numFmtId="164" fontId="34" fillId="0" borderId="7" xfId="0" applyNumberFormat="1" applyFont="1" applyFill="1" applyBorder="1" applyAlignment="1">
      <alignment horizontal="left" vertical="center" wrapText="1"/>
    </xf>
    <xf numFmtId="164" fontId="34" fillId="0" borderId="7" xfId="0" applyNumberFormat="1" applyFont="1" applyFill="1" applyBorder="1" applyAlignment="1">
      <alignment horizontal="center" vertical="center" wrapText="1"/>
    </xf>
    <xf numFmtId="164" fontId="35" fillId="0" borderId="7" xfId="0" applyFont="1" applyFill="1" applyBorder="1" applyAlignment="1">
      <alignment horizontal="left" vertical="top" wrapText="1"/>
    </xf>
    <xf numFmtId="164" fontId="26" fillId="0" borderId="7" xfId="3" applyFont="1" applyFill="1" applyBorder="1" applyAlignment="1">
      <alignment horizontal="left" vertical="center" wrapText="1"/>
    </xf>
    <xf numFmtId="164" fontId="33" fillId="0" borderId="7" xfId="3" quotePrefix="1" applyNumberFormat="1" applyFont="1" applyFill="1" applyBorder="1" applyAlignment="1">
      <alignment horizontal="left" vertical="top" wrapText="1"/>
    </xf>
    <xf numFmtId="164" fontId="33" fillId="0" borderId="7" xfId="3" applyNumberFormat="1" applyFont="1" applyFill="1" applyBorder="1" applyAlignment="1">
      <alignment vertical="top" wrapText="1"/>
    </xf>
    <xf numFmtId="164" fontId="33" fillId="0" borderId="7" xfId="3" applyNumberFormat="1" applyFont="1" applyFill="1" applyBorder="1" applyAlignment="1">
      <alignment horizontal="left" vertical="top" wrapText="1"/>
    </xf>
    <xf numFmtId="164" fontId="33" fillId="0" borderId="7" xfId="3" quotePrefix="1" applyNumberFormat="1" applyFont="1" applyFill="1" applyBorder="1" applyAlignment="1">
      <alignment vertical="top" wrapText="1"/>
    </xf>
    <xf numFmtId="0" fontId="29" fillId="0" borderId="5" xfId="0" applyNumberFormat="1" applyFont="1" applyFill="1" applyBorder="1" applyAlignment="1">
      <alignment horizontal="center" vertical="center" wrapText="1"/>
    </xf>
    <xf numFmtId="164" fontId="25" fillId="0" borderId="5" xfId="0" applyFont="1" applyFill="1" applyBorder="1" applyAlignment="1">
      <alignment horizontal="left" vertical="top" wrapText="1"/>
    </xf>
    <xf numFmtId="164" fontId="26" fillId="0" borderId="0" xfId="0" applyFont="1" applyAlignment="1">
      <alignment horizontal="left" wrapText="1"/>
    </xf>
    <xf numFmtId="0" fontId="23" fillId="9" borderId="1" xfId="0" applyNumberFormat="1" applyFont="1" applyFill="1" applyBorder="1" applyAlignment="1">
      <alignment horizontal="center" vertical="center"/>
    </xf>
    <xf numFmtId="0" fontId="23" fillId="5" borderId="1" xfId="0" applyNumberFormat="1" applyFont="1" applyFill="1" applyBorder="1" applyAlignment="1">
      <alignment horizontal="center" vertical="center"/>
    </xf>
    <xf numFmtId="0" fontId="23" fillId="9" borderId="15" xfId="0" applyNumberFormat="1" applyFont="1" applyFill="1" applyBorder="1" applyAlignment="1">
      <alignment horizontal="center" vertical="center"/>
    </xf>
    <xf numFmtId="0" fontId="18" fillId="9" borderId="1" xfId="0" applyNumberFormat="1" applyFont="1" applyFill="1" applyBorder="1" applyAlignment="1">
      <alignment horizontal="center" vertical="center"/>
    </xf>
    <xf numFmtId="0" fontId="13" fillId="5" borderId="10"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0" fontId="23" fillId="8" borderId="10" xfId="0" applyNumberFormat="1" applyFont="1" applyFill="1" applyBorder="1" applyAlignment="1">
      <alignment horizontal="center" vertical="center" wrapText="1"/>
    </xf>
    <xf numFmtId="0" fontId="23" fillId="8" borderId="10" xfId="0" applyNumberFormat="1" applyFont="1" applyFill="1" applyBorder="1" applyAlignment="1">
      <alignment horizontal="center" vertical="center"/>
    </xf>
    <xf numFmtId="164" fontId="23" fillId="8" borderId="10" xfId="0" applyFont="1" applyFill="1" applyBorder="1" applyAlignment="1">
      <alignment horizontal="center" vertical="center"/>
    </xf>
    <xf numFmtId="164" fontId="23" fillId="8" borderId="1" xfId="0" applyFont="1" applyFill="1" applyBorder="1"/>
    <xf numFmtId="0" fontId="23" fillId="8" borderId="1" xfId="0" applyNumberFormat="1" applyFont="1" applyFill="1" applyBorder="1" applyAlignment="1">
      <alignment horizontal="center" vertical="center" wrapText="1"/>
    </xf>
    <xf numFmtId="164" fontId="23" fillId="8" borderId="17" xfId="0" applyFont="1" applyFill="1" applyBorder="1" applyAlignment="1">
      <alignment horizontal="center" vertical="center"/>
    </xf>
    <xf numFmtId="14" fontId="23" fillId="8" borderId="8" xfId="0" applyNumberFormat="1" applyFont="1" applyFill="1" applyBorder="1" applyAlignment="1">
      <alignment horizontal="center" vertical="center"/>
    </xf>
    <xf numFmtId="0" fontId="38" fillId="8" borderId="8" xfId="0" applyNumberFormat="1" applyFont="1" applyFill="1" applyBorder="1" applyAlignment="1">
      <alignment horizontal="center" vertical="center" wrapText="1"/>
    </xf>
    <xf numFmtId="0" fontId="13" fillId="5" borderId="11" xfId="0" applyNumberFormat="1" applyFont="1" applyFill="1" applyBorder="1" applyAlignment="1">
      <alignment horizontal="center" vertical="center"/>
    </xf>
    <xf numFmtId="0" fontId="23" fillId="2" borderId="15" xfId="0" applyNumberFormat="1" applyFont="1" applyFill="1" applyBorder="1" applyAlignment="1">
      <alignment horizontal="center" vertical="center"/>
    </xf>
    <xf numFmtId="14" fontId="18" fillId="8" borderId="8" xfId="0" applyNumberFormat="1" applyFont="1" applyFill="1" applyBorder="1" applyAlignment="1">
      <alignment horizontal="center" vertical="center" wrapText="1"/>
    </xf>
    <xf numFmtId="164" fontId="23" fillId="8" borderId="1" xfId="0" applyFont="1" applyFill="1" applyBorder="1" applyAlignment="1">
      <alignment horizontal="center" vertical="center"/>
    </xf>
    <xf numFmtId="0" fontId="0" fillId="0" borderId="0" xfId="0" applyNumberFormat="1"/>
    <xf numFmtId="164" fontId="0" fillId="0" borderId="0" xfId="0" pivotButton="1"/>
    <xf numFmtId="164" fontId="0" fillId="0" borderId="0" xfId="0" applyAlignment="1">
      <alignment horizontal="left"/>
    </xf>
    <xf numFmtId="164" fontId="0" fillId="0" borderId="0" xfId="0" applyAlignment="1">
      <alignment horizontal="left" indent="1"/>
    </xf>
    <xf numFmtId="165" fontId="0" fillId="0" borderId="0" xfId="0" applyNumberFormat="1"/>
    <xf numFmtId="14" fontId="0" fillId="0" borderId="0" xfId="0" applyNumberFormat="1"/>
    <xf numFmtId="164" fontId="0" fillId="0" borderId="0" xfId="0" applyAlignment="1">
      <alignment horizontal="left" indent="2"/>
    </xf>
    <xf numFmtId="164" fontId="0" fillId="5" borderId="0" xfId="0" applyFill="1" applyAlignment="1">
      <alignment horizontal="left" indent="2"/>
    </xf>
    <xf numFmtId="165" fontId="0" fillId="5" borderId="0" xfId="0" applyNumberFormat="1" applyFill="1"/>
    <xf numFmtId="164" fontId="0" fillId="5" borderId="0" xfId="0" applyFill="1"/>
    <xf numFmtId="14" fontId="9" fillId="0" borderId="0" xfId="0" applyNumberFormat="1" applyFont="1" applyFill="1" applyAlignment="1">
      <alignment horizontal="center" vertical="center"/>
    </xf>
    <xf numFmtId="166" fontId="0" fillId="0" borderId="0" xfId="0" applyNumberFormat="1"/>
    <xf numFmtId="0" fontId="19" fillId="8" borderId="10" xfId="0" applyNumberFormat="1" applyFont="1" applyFill="1" applyBorder="1" applyAlignment="1">
      <alignment horizontal="center" vertical="center" wrapText="1"/>
    </xf>
    <xf numFmtId="0" fontId="19" fillId="8" borderId="1" xfId="0" applyNumberFormat="1" applyFont="1" applyFill="1" applyBorder="1" applyAlignment="1">
      <alignment horizontal="center" vertical="center" wrapText="1"/>
    </xf>
    <xf numFmtId="0" fontId="19" fillId="8" borderId="8" xfId="0" applyNumberFormat="1" applyFont="1" applyFill="1" applyBorder="1" applyAlignment="1">
      <alignment horizontal="center" vertical="center" wrapText="1"/>
    </xf>
    <xf numFmtId="0" fontId="13" fillId="8" borderId="10"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wrapText="1"/>
    </xf>
    <xf numFmtId="0" fontId="13" fillId="8" borderId="8" xfId="0" applyNumberFormat="1" applyFont="1" applyFill="1" applyBorder="1" applyAlignment="1">
      <alignment horizontal="center" vertical="center" wrapText="1"/>
    </xf>
    <xf numFmtId="0" fontId="13" fillId="8" borderId="11" xfId="0" applyNumberFormat="1" applyFont="1" applyFill="1" applyBorder="1" applyAlignment="1">
      <alignment horizontal="center" vertical="center" wrapText="1"/>
    </xf>
    <xf numFmtId="0" fontId="13" fillId="8" borderId="13" xfId="0" applyNumberFormat="1" applyFont="1" applyFill="1" applyBorder="1" applyAlignment="1">
      <alignment horizontal="center" vertical="center" wrapText="1"/>
    </xf>
    <xf numFmtId="0" fontId="13" fillId="8" borderId="18" xfId="0" applyNumberFormat="1" applyFont="1" applyFill="1" applyBorder="1" applyAlignment="1">
      <alignment horizontal="center" vertical="center" wrapText="1"/>
    </xf>
    <xf numFmtId="164" fontId="23" fillId="8" borderId="22" xfId="0" applyFont="1" applyFill="1" applyBorder="1" applyAlignment="1">
      <alignment horizontal="center" vertical="center" wrapText="1"/>
    </xf>
    <xf numFmtId="164" fontId="23" fillId="8" borderId="23" xfId="0" applyFont="1" applyFill="1" applyBorder="1" applyAlignment="1">
      <alignment horizontal="center" vertical="center" wrapText="1"/>
    </xf>
    <xf numFmtId="164" fontId="23" fillId="8" borderId="19" xfId="0" applyFont="1" applyFill="1" applyBorder="1" applyAlignment="1">
      <alignment horizontal="center" vertical="center" wrapText="1"/>
    </xf>
    <xf numFmtId="0" fontId="23" fillId="8" borderId="21" xfId="0" applyNumberFormat="1" applyFont="1" applyFill="1" applyBorder="1" applyAlignment="1">
      <alignment horizontal="center" vertical="center"/>
    </xf>
    <xf numFmtId="0" fontId="23" fillId="8" borderId="24" xfId="0" applyNumberFormat="1" applyFont="1" applyFill="1" applyBorder="1" applyAlignment="1">
      <alignment horizontal="center" vertical="center"/>
    </xf>
    <xf numFmtId="0" fontId="23" fillId="8" borderId="6" xfId="0" applyNumberFormat="1" applyFont="1" applyFill="1" applyBorder="1" applyAlignment="1">
      <alignment horizontal="center" vertical="center"/>
    </xf>
    <xf numFmtId="0" fontId="39" fillId="8" borderId="10" xfId="0" applyNumberFormat="1" applyFont="1" applyFill="1" applyBorder="1" applyAlignment="1">
      <alignment horizontal="center" vertical="center" wrapText="1"/>
    </xf>
    <xf numFmtId="164" fontId="25" fillId="6" borderId="0" xfId="0" applyFont="1" applyFill="1" applyAlignment="1">
      <alignment horizontal="center" wrapText="1"/>
    </xf>
    <xf numFmtId="164" fontId="25" fillId="5" borderId="0" xfId="0" applyFont="1" applyFill="1" applyAlignment="1">
      <alignment horizontal="center" wrapText="1"/>
    </xf>
    <xf numFmtId="164" fontId="25" fillId="7" borderId="0" xfId="0" applyFont="1" applyFill="1" applyAlignment="1">
      <alignment horizontal="center" wrapText="1"/>
    </xf>
    <xf numFmtId="1" fontId="25" fillId="0" borderId="2" xfId="0" applyNumberFormat="1" applyFont="1" applyFill="1" applyBorder="1" applyAlignment="1">
      <alignment horizontal="center" vertical="center" wrapText="1"/>
    </xf>
    <xf numFmtId="1" fontId="25" fillId="0" borderId="3" xfId="0" applyNumberFormat="1" applyFont="1" applyFill="1" applyBorder="1" applyAlignment="1">
      <alignment horizontal="center" vertical="center" wrapText="1"/>
    </xf>
    <xf numFmtId="1" fontId="25" fillId="0" borderId="4" xfId="0" applyNumberFormat="1"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164" fontId="7" fillId="3" borderId="7" xfId="0" applyNumberFormat="1" applyFont="1" applyFill="1" applyBorder="1" applyAlignment="1">
      <alignment horizontal="center" vertical="center" shrinkToFit="1"/>
    </xf>
    <xf numFmtId="0" fontId="7" fillId="3" borderId="7" xfId="0" applyNumberFormat="1" applyFont="1" applyFill="1" applyBorder="1" applyAlignment="1">
      <alignment horizontal="center" vertical="center" wrapText="1"/>
    </xf>
    <xf numFmtId="14" fontId="7" fillId="3" borderId="7" xfId="0" applyNumberFormat="1" applyFont="1" applyFill="1" applyBorder="1" applyAlignment="1">
      <alignment horizontal="center" vertical="center" wrapText="1"/>
    </xf>
    <xf numFmtId="0" fontId="7" fillId="3" borderId="7" xfId="0" applyNumberFormat="1" applyFont="1" applyFill="1" applyBorder="1" applyAlignment="1">
      <alignment horizontal="center" vertical="top" wrapText="1"/>
    </xf>
    <xf numFmtId="164" fontId="10" fillId="0" borderId="7" xfId="0" applyNumberFormat="1" applyFont="1" applyFill="1" applyBorder="1" applyAlignment="1">
      <alignment horizontal="left" vertical="top" wrapText="1"/>
    </xf>
    <xf numFmtId="14" fontId="10" fillId="0" borderId="7" xfId="0" applyNumberFormat="1" applyFont="1" applyFill="1" applyBorder="1" applyAlignment="1">
      <alignment horizontal="center" vertical="center"/>
    </xf>
    <xf numFmtId="1" fontId="10" fillId="0" borderId="7" xfId="0" applyNumberFormat="1" applyFont="1" applyFill="1" applyBorder="1" applyAlignment="1">
      <alignment horizontal="left" vertical="center"/>
    </xf>
    <xf numFmtId="0" fontId="10" fillId="0" borderId="7" xfId="0" applyNumberFormat="1" applyFont="1" applyFill="1" applyBorder="1" applyAlignment="1">
      <alignment horizontal="left" vertical="center"/>
    </xf>
    <xf numFmtId="164" fontId="10" fillId="0" borderId="7" xfId="0" applyNumberFormat="1" applyFont="1" applyFill="1" applyBorder="1" applyAlignment="1">
      <alignment horizontal="left" vertical="center" wrapText="1"/>
    </xf>
    <xf numFmtId="164" fontId="10" fillId="0"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left" vertical="center" shrinkToFit="1"/>
    </xf>
    <xf numFmtId="0" fontId="15" fillId="0" borderId="7" xfId="0" applyNumberFormat="1" applyFont="1" applyFill="1" applyBorder="1" applyAlignment="1">
      <alignment horizontal="center" vertical="center"/>
    </xf>
    <xf numFmtId="164" fontId="40" fillId="0" borderId="7" xfId="0" applyFont="1" applyFill="1" applyBorder="1" applyAlignment="1">
      <alignment horizontal="left" vertical="top" wrapText="1"/>
    </xf>
    <xf numFmtId="164" fontId="40" fillId="0" borderId="7" xfId="0" applyFont="1" applyFill="1" applyBorder="1" applyAlignment="1">
      <alignment horizontal="left" vertical="center" wrapText="1"/>
    </xf>
    <xf numFmtId="164" fontId="10" fillId="0" borderId="7" xfId="0" applyFont="1" applyFill="1" applyBorder="1" applyAlignment="1">
      <alignment horizontal="left" vertical="top" wrapText="1"/>
    </xf>
    <xf numFmtId="164" fontId="14" fillId="0" borderId="7" xfId="0" applyNumberFormat="1" applyFont="1" applyFill="1" applyBorder="1" applyAlignment="1">
      <alignment horizontal="left" vertical="center" wrapText="1"/>
    </xf>
    <xf numFmtId="164" fontId="14" fillId="0"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left" vertical="center" shrinkToFit="1"/>
    </xf>
    <xf numFmtId="164" fontId="10" fillId="0" borderId="7" xfId="0" applyNumberFormat="1" applyFont="1" applyFill="1" applyBorder="1" applyAlignment="1">
      <alignment horizontal="left" vertical="center" wrapText="1" shrinkToFit="1"/>
    </xf>
    <xf numFmtId="164" fontId="9" fillId="0" borderId="7" xfId="0" applyFont="1" applyFill="1" applyBorder="1"/>
    <xf numFmtId="14" fontId="10" fillId="0" borderId="7" xfId="0" applyNumberFormat="1" applyFont="1" applyFill="1" applyBorder="1" applyAlignment="1">
      <alignment horizontal="center" vertical="center" wrapText="1"/>
    </xf>
  </cellXfs>
  <cellStyles count="5">
    <cellStyle name="Normal" xfId="0" builtinId="0"/>
    <cellStyle name="Normal 2" xfId="3"/>
    <cellStyle name="常规 2" xfId="2"/>
    <cellStyle name="常规 4" xfId="1"/>
    <cellStyle name="常规 4 2" xfId="4"/>
  </cellStyles>
  <dxfs count="156">
    <dxf>
      <numFmt numFmtId="166" formatCode="mm"/>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alignment wrapText="1" readingOrder="0"/>
    </dxf>
    <dxf>
      <alignment wrapText="1"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medium">
          <color indexed="64"/>
        </left>
        <right style="medium">
          <color indexed="64"/>
        </right>
        <top style="medium">
          <color indexed="64"/>
        </top>
        <bottom style="medium">
          <color indexed="64"/>
        </bottom>
        <vertical style="hair">
          <color indexed="64"/>
        </vertical>
        <horizontal style="hair">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border>
        <right style="thick">
          <color indexed="64"/>
        </right>
      </border>
    </dxf>
    <dxf>
      <font>
        <b/>
      </font>
    </dxf>
    <dxf>
      <font>
        <b/>
      </font>
    </dxf>
    <dxf>
      <fill>
        <patternFill>
          <bgColor theme="4" tint="0.79998168889431442"/>
        </patternFill>
      </fill>
    </dxf>
    <dxf>
      <fill>
        <patternFill>
          <bgColor theme="4" tint="0.79998168889431442"/>
        </patternFill>
      </fill>
    </dxf>
    <dxf>
      <alignment horizontal="left" readingOrder="0"/>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border>
        <left style="thick">
          <color auto="1"/>
        </left>
        <right style="thick">
          <color auto="1"/>
        </right>
        <top style="thick">
          <color auto="1"/>
        </top>
        <bottom style="thick">
          <color auto="1"/>
        </bottom>
        <vertical style="hair">
          <color auto="1"/>
        </vertical>
        <horizontal style="hair">
          <color auto="1"/>
        </horizontal>
      </border>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0066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nie_SP_Nguyen 阮氏萍" refreshedDate="44910.66535625" createdVersion="6" refreshedVersion="6" minRefreshableVersion="3" recordCount="69">
  <cacheSource type="worksheet">
    <worksheetSource ref="B2:H50" sheet="Recruit Detail"/>
  </cacheSource>
  <cacheFields count="9">
    <cacheField name="#" numFmtId="1">
      <sharedItems containsSemiMixedTypes="0" containsString="0" containsNumber="1" containsInteger="1" minValue="1" maxValue="68"/>
    </cacheField>
    <cacheField name="Type" numFmtId="1">
      <sharedItems/>
    </cacheField>
    <cacheField name="需求中心" numFmtId="164">
      <sharedItems count="4">
        <s v="Production center"/>
        <s v="Quality Center"/>
        <s v="Supply Chain "/>
        <s v="Admin Center"/>
      </sharedItems>
    </cacheField>
    <cacheField name="Bộ phận_x000a_需求部门 " numFmtId="164">
      <sharedItems count="18">
        <s v="MFGI"/>
        <s v="MFGII"/>
        <s v="IE"/>
        <s v="ME"/>
        <s v="RE"/>
        <s v="TE"/>
        <s v="PE"/>
        <s v="MQA"/>
        <s v="VQA"/>
        <s v="PQA"/>
        <s v="CQA"/>
        <s v="運籌管理部/Xuất nhập khẩu "/>
        <s v="WareHouse"/>
        <s v="Purchash"/>
        <s v="HR"/>
        <s v="Admin"/>
        <s v="MIS"/>
        <s v="Finance "/>
      </sharedItems>
    </cacheField>
    <cacheField name="Vị trí_x000a_需求岗位" numFmtId="164">
      <sharedItems/>
    </cacheField>
    <cacheField name="Số lượng_x000a_需求人数" numFmtId="0">
      <sharedItems containsSemiMixedTypes="0" containsString="0" containsNumber="1" containsInteger="1" minValue="1" maxValue="8"/>
    </cacheField>
    <cacheField name="Thời gian tuyển_x000a_需求时间 " numFmtId="14">
      <sharedItems containsSemiMixedTypes="0" containsNonDate="0" containsDate="1" containsString="0" minDate="2022-12-20T00:00:00" maxDate="2023-03-01T00:00:00" count="4">
        <d v="2022-12-20T00:00:00"/>
        <d v="2023-01-30T00:00:00"/>
        <d v="2023-02-28T00:00:00"/>
        <d v="2022-12-30T00:00:00"/>
      </sharedItems>
      <fieldGroup par="8" base="6">
        <rangePr groupBy="months" startDate="2022-12-20T00:00:00" endDate="2023-03-01T00:00:00"/>
        <groupItems count="14">
          <s v="&lt;20/12/2022"/>
          <s v="Thg1"/>
          <s v="Thg2"/>
          <s v="Thg3"/>
          <s v="Thg4"/>
          <s v="Thg5"/>
          <s v="Thg6"/>
          <s v="Thg7"/>
          <s v="Thg8"/>
          <s v="Thg9"/>
          <s v="Thg10"/>
          <s v="Thg11"/>
          <s v="Thg12"/>
          <s v="&gt;01/03/2023"/>
        </groupItems>
      </fieldGroup>
    </cacheField>
    <cacheField name="季度" numFmtId="0" databaseField="0">
      <fieldGroup base="6">
        <rangePr groupBy="quarters" startDate="2022-12-20T00:00:00" endDate="2023-03-01T00:00:00"/>
        <groupItems count="6">
          <s v="&lt;20/12/2022"/>
          <s v="Qtr1"/>
          <s v="Qtr2"/>
          <s v="Qtr3"/>
          <s v="Qtr4"/>
          <s v="&gt;01/03/2023"/>
        </groupItems>
      </fieldGroup>
    </cacheField>
    <cacheField name="年" numFmtId="0" databaseField="0">
      <fieldGroup base="6">
        <rangePr groupBy="years" startDate="2022-12-20T00:00:00" endDate="2023-03-01T00:00:00"/>
        <groupItems count="4">
          <s v="&lt;20/12/2022"/>
          <s v="2022"/>
          <s v="2023"/>
          <s v="&gt;01/03/202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nnie_SP_Nguyen 阮氏萍" refreshedDate="44919.482335532404" createdVersion="6" refreshedVersion="6" minRefreshableVersion="3" recordCount="67">
  <cacheSource type="worksheet">
    <worksheetSource ref="B2:H50" sheet="Recruit Detail"/>
  </cacheSource>
  <cacheFields count="13">
    <cacheField name="#" numFmtId="1">
      <sharedItems containsSemiMixedTypes="0" containsString="0" containsNumber="1" containsInteger="1" minValue="1" maxValue="68"/>
    </cacheField>
    <cacheField name="Type" numFmtId="0">
      <sharedItems/>
    </cacheField>
    <cacheField name="需求中心" numFmtId="164">
      <sharedItems count="4">
        <s v="Production center"/>
        <s v="Quality Center"/>
        <s v="Supply Chain "/>
        <s v="Admin Center"/>
      </sharedItems>
    </cacheField>
    <cacheField name="Bộ phận_x000a_需求部门 " numFmtId="164">
      <sharedItems count="18">
        <s v="MFGI"/>
        <s v="MFGII"/>
        <s v="IE"/>
        <s v="ME"/>
        <s v="RE"/>
        <s v="TE"/>
        <s v="PE"/>
        <s v="MQA/製造品質保證部"/>
        <s v="VQA/供應商品質保證部"/>
        <s v="PQA /產品品質保證部"/>
        <s v="CQA /客戶品質保證部"/>
        <s v="運籌管理部/Xuất nhập khẩu "/>
        <s v="仓库/ WareHouse"/>
        <s v="Purchash"/>
        <s v="HR"/>
        <s v="Admin"/>
        <s v="MIS"/>
        <s v="Finance "/>
      </sharedItems>
    </cacheField>
    <cacheField name="Vị trí_x000a_需求岗位" numFmtId="164">
      <sharedItems count="59">
        <s v="SMT设备工程师/ SMT Equipment Engineer "/>
        <s v="翻译/Translator"/>
        <s v="助理/Assistant"/>
        <s v="AOI工程师/AOI Engineer /Kỹ sư SMT"/>
        <s v="NPI工程师/ NPI Engineer/Kỹ sư SMT"/>
        <s v="程式工程师/ Programming engineer/Kỹ sư SMT"/>
        <s v="AXI工程师/ AXI Engineer/Kỹ sư SMT"/>
        <s v="SMT技术员/SMT technician/kỹ thuật viên SMT"/>
        <s v="SMT组长/ SMT Production line leader"/>
        <s v="SMT作业员_x000a_"/>
        <s v="课长/(Section Supervisor) sản xuất"/>
        <s v="助理/ Trợ lý sản xuất"/>
        <s v="拉长/ Tổ phó sản xuất "/>
        <s v="目检员/Visual inspector"/>
        <s v="列印员/Printer"/>
        <s v="MFGII作业员"/>
        <s v="课长or资深工程师/Senior Engineer (IE)"/>
        <s v="IE工程师/Engineer"/>
        <s v="Label 操作员/Label operator (IE)"/>
        <s v="列印机操作员/Printer operator  (IE)"/>
        <s v="shift leader"/>
        <s v="设备工程师 /Kỹ sư thiết bị (ME"/>
        <s v="NPI工程师/ NPI Engineer(ME)"/>
        <s v="ESD工程师/ESD Engineer"/>
        <s v="资深工程师/Senior Engineer(RE)"/>
        <s v="助理/Trợ lý (RE)"/>
        <s v="维修技术员/Kỹ sư (RE)"/>
        <s v="测试工程师/Test Engineer"/>
        <s v="账务技术员/ kỹ sư (TE治具室)"/>
        <s v="设备维保工程师/Equipment Maintenance Engineer(TE)"/>
        <s v="资深ICT工程师/Senior ICT engineer"/>
        <s v="ICT工程师/ ICT engineer"/>
        <s v="产品工程师/ product engineer/Kỹ sư PE"/>
        <s v="课长or资深工程师/Senior Engineer（MQA) "/>
        <s v="文控工程师DCC engineer"/>
        <s v="品质体系工程师Quality System Engineer"/>
        <s v="MQA组长"/>
        <s v="检验员-IPQC"/>
        <s v="课长or资深工程师/Senior Engineer (VQA)"/>
        <s v="检验员-IQC"/>
        <s v="课长or资深工程师/Senior Engineer(PQA)"/>
        <s v="进口專員/Import Staff Chuyên viên XNK"/>
        <s v="专员兼助理/ Chuyên viên XNK"/>
        <s v="倉庫管理Quản lý kho  "/>
        <s v="采购员Nhân viên mua hàng "/>
        <s v="课长/资深高专/ Trưởng phòng HCNS kiêm XNK"/>
        <s v="招聘专员"/>
        <s v="薪资与考勤专员"/>
        <s v="电力工程师/Power Engineer/ Kỹ sư cơ điện"/>
        <s v="行政助理/ trợ lý hành chính "/>
        <s v="环安卫主任/ Giám đốc EHS"/>
        <s v="Cleaner+ cooking"/>
        <s v="IT助工"/>
        <s v="会计员"/>
        <s v="课长or资深工程师/Senior Engineer(TE)" u="1"/>
        <s v="组长/ Tổ trưởng sản xuất" u="1"/>
        <s v="课长/资深高专/ Trưởng phòng nhân sự " u="1"/>
        <s v="课长or资深工程师/Senior Engineer(RE)" u="1"/>
        <s v="课长/资深高专/ Trưởng phòng xuất khẩu" u="1"/>
      </sharedItems>
    </cacheField>
    <cacheField name="Số lượng_x000a_需求人数" numFmtId="0">
      <sharedItems containsSemiMixedTypes="0" containsString="0" containsNumber="1" containsInteger="1" minValue="1" maxValue="8"/>
    </cacheField>
    <cacheField name="Thời gian tuyển_x000a_需求时间 " numFmtId="14">
      <sharedItems containsSemiMixedTypes="0" containsNonDate="0" containsDate="1" containsString="0" minDate="2022-02-28T00:00:00" maxDate="2023-03-16T00:00:00" count="16">
        <d v="2022-12-20T00:00:00"/>
        <d v="2023-01-30T00:00:00"/>
        <d v="2022-02-28T00:00:00"/>
        <d v="2023-02-01T00:00:00"/>
        <d v="2023-02-10T00:00:00"/>
        <d v="2023-02-28T00:00:00"/>
        <d v="2023-01-17T00:00:00"/>
        <d v="2022-12-30T00:00:00"/>
        <d v="2023-02-04T00:00:00"/>
        <d v="2023-03-04T00:00:00"/>
        <d v="2022-12-26T00:00:00"/>
        <d v="2023-03-01T00:00:00"/>
        <d v="2022-12-21T00:00:00"/>
        <d v="2023-03-15T00:00:00"/>
        <d v="2023-02-03T00:00:00"/>
        <d v="2023-01-03T00:00:00"/>
      </sharedItems>
      <fieldGroup par="12" base="6">
        <rangePr groupBy="months" startDate="2022-02-28T00:00:00" endDate="2023-03-16T00:00:00"/>
        <groupItems count="14">
          <s v="&lt;28/02/2022"/>
          <s v="Thg1"/>
          <s v="Thg2"/>
          <s v="Thg3"/>
          <s v="Thg4"/>
          <s v="Thg5"/>
          <s v="Thg6"/>
          <s v="Thg7"/>
          <s v="Thg8"/>
          <s v="Thg9"/>
          <s v="Thg10"/>
          <s v="Thg11"/>
          <s v="Thg12"/>
          <s v="&gt;16/03/2023"/>
        </groupItems>
      </fieldGroup>
    </cacheField>
    <cacheField name="已录用人数_x000a_Đã trúng tuyển" numFmtId="0">
      <sharedItems containsString="0" containsBlank="1" containsNumber="1" containsInteger="1" minValue="0" maxValue="2"/>
    </cacheField>
    <cacheField name="已入职人数_x000a_Đã đến làm việc " numFmtId="0">
      <sharedItems containsString="0" containsBlank="1" containsNumber="1" containsInteger="1" minValue="0" maxValue="1"/>
    </cacheField>
    <cacheField name="录用人员_x000a_" numFmtId="14">
      <sharedItems containsBlank="1"/>
    </cacheField>
    <cacheField name="招募进度 Tiến độ tuyển dụng" numFmtId="0">
      <sharedItems containsDate="1" containsBlank="1" containsMixedTypes="1" minDate="2023-02-01T00:00:00" maxDate="2023-02-02T00:00:00"/>
    </cacheField>
    <cacheField name="季" numFmtId="0" databaseField="0">
      <fieldGroup base="6">
        <rangePr groupBy="quarters" startDate="2022-02-28T00:00:00" endDate="2023-03-16T00:00:00"/>
        <groupItems count="6">
          <s v="&lt;28/02/2022"/>
          <s v="Qtr1"/>
          <s v="Qtr2"/>
          <s v="Qtr3"/>
          <s v="Qtr4"/>
          <s v="&gt;16/03/2023"/>
        </groupItems>
      </fieldGroup>
    </cacheField>
    <cacheField name="年" numFmtId="0" databaseField="0">
      <fieldGroup base="6">
        <rangePr groupBy="years" startDate="2022-02-28T00:00:00" endDate="2023-03-16T00:00:00"/>
        <groupItems count="4">
          <s v="&lt;28/02/2022"/>
          <s v="2022"/>
          <s v="2023"/>
          <s v="&gt;16/03/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n v="1"/>
    <s v="IDL"/>
    <x v="0"/>
    <x v="0"/>
    <s v="SMT设备工程师/ SMT Equipment Engineer "/>
    <n v="2"/>
    <x v="0"/>
  </r>
  <r>
    <n v="2"/>
    <s v="IDL"/>
    <x v="0"/>
    <x v="0"/>
    <s v="翻译/Translator"/>
    <n v="1"/>
    <x v="0"/>
  </r>
  <r>
    <n v="3"/>
    <s v="IDL"/>
    <x v="0"/>
    <x v="0"/>
    <s v="助理/Assistant"/>
    <n v="1"/>
    <x v="1"/>
  </r>
  <r>
    <n v="4"/>
    <s v="IDL"/>
    <x v="0"/>
    <x v="0"/>
    <s v="AOI工程师/AOI Engineer /Kỹ sư SMT"/>
    <n v="2"/>
    <x v="1"/>
  </r>
  <r>
    <n v="5"/>
    <s v="IDL"/>
    <x v="0"/>
    <x v="0"/>
    <s v="NPI工程师/ NPI Engineer/Kỹ sư SMT"/>
    <n v="1"/>
    <x v="1"/>
  </r>
  <r>
    <n v="6"/>
    <s v="IDL"/>
    <x v="0"/>
    <x v="0"/>
    <s v="程式工程师/ Programming engineer/Kỹ sư SMT"/>
    <n v="1"/>
    <x v="1"/>
  </r>
  <r>
    <n v="7"/>
    <s v="IDL"/>
    <x v="0"/>
    <x v="0"/>
    <s v="AXI工程师/ AXI Engineer/Kỹ sư SMT"/>
    <n v="1"/>
    <x v="1"/>
  </r>
  <r>
    <n v="8"/>
    <s v="IDL"/>
    <x v="0"/>
    <x v="0"/>
    <s v="SMT技术员/SMT technician/kỹ thuật viên SMT"/>
    <n v="1"/>
    <x v="1"/>
  </r>
  <r>
    <n v="9"/>
    <s v="IDL"/>
    <x v="0"/>
    <x v="0"/>
    <s v="SMT组长/ SMT Production line leader"/>
    <n v="2"/>
    <x v="1"/>
  </r>
  <r>
    <n v="10"/>
    <s v="DL"/>
    <x v="0"/>
    <x v="0"/>
    <s v="SMT作业员_x000a_"/>
    <n v="8"/>
    <x v="1"/>
  </r>
  <r>
    <n v="11"/>
    <s v="IDL"/>
    <x v="0"/>
    <x v="1"/>
    <s v="课长/(Section Supervisor) sản xuất"/>
    <n v="1"/>
    <x v="0"/>
  </r>
  <r>
    <n v="12"/>
    <s v="IDL"/>
    <x v="0"/>
    <x v="1"/>
    <s v="助理/ Trợ lý sản xuất"/>
    <n v="1"/>
    <x v="0"/>
  </r>
  <r>
    <n v="13"/>
    <s v="IDL"/>
    <x v="0"/>
    <x v="1"/>
    <s v="组长/ Tổ trưởng sản xuất"/>
    <n v="1"/>
    <x v="0"/>
  </r>
  <r>
    <n v="14"/>
    <s v="DL"/>
    <x v="0"/>
    <x v="1"/>
    <s v="拉长/ Tổ phó sản xuất "/>
    <n v="4"/>
    <x v="0"/>
  </r>
  <r>
    <n v="15"/>
    <s v="DL"/>
    <x v="0"/>
    <x v="1"/>
    <s v="目检员/Visual inspector"/>
    <n v="2"/>
    <x v="0"/>
  </r>
  <r>
    <n v="16"/>
    <s v="DL"/>
    <x v="0"/>
    <x v="1"/>
    <s v="列印员/Printer"/>
    <n v="4"/>
    <x v="0"/>
  </r>
  <r>
    <n v="17"/>
    <s v="DL"/>
    <x v="0"/>
    <x v="1"/>
    <s v="MFGII作业员"/>
    <n v="8"/>
    <x v="1"/>
  </r>
  <r>
    <n v="18"/>
    <s v="DL"/>
    <x v="0"/>
    <x v="1"/>
    <s v="MFGII作业员"/>
    <n v="6"/>
    <x v="2"/>
  </r>
  <r>
    <n v="19"/>
    <s v="IDL"/>
    <x v="0"/>
    <x v="2"/>
    <s v="课长or资深工程师/Senior Engineer (IE)"/>
    <n v="1"/>
    <x v="0"/>
  </r>
  <r>
    <n v="20"/>
    <s v="IDL"/>
    <x v="0"/>
    <x v="2"/>
    <s v="助理/Assistant"/>
    <n v="1"/>
    <x v="0"/>
  </r>
  <r>
    <n v="21"/>
    <s v="IDL"/>
    <x v="0"/>
    <x v="2"/>
    <s v="IE工程师/Engineer"/>
    <n v="1"/>
    <x v="1"/>
  </r>
  <r>
    <n v="22"/>
    <s v="DL"/>
    <x v="0"/>
    <x v="2"/>
    <s v="Label 操作员/Label operator (IE)"/>
    <n v="1"/>
    <x v="0"/>
  </r>
  <r>
    <n v="23"/>
    <s v="DL"/>
    <x v="0"/>
    <x v="2"/>
    <s v="列印机操作员/Printer operator  (IE)"/>
    <n v="1"/>
    <x v="1"/>
  </r>
  <r>
    <n v="24"/>
    <s v="DL"/>
    <x v="0"/>
    <x v="2"/>
    <s v="Label 操作员/Label operator (IE)"/>
    <n v="1"/>
    <x v="2"/>
  </r>
  <r>
    <n v="25"/>
    <s v="DL"/>
    <x v="0"/>
    <x v="2"/>
    <s v="列印机操作员/Printer operator  (IE)"/>
    <n v="1"/>
    <x v="2"/>
  </r>
  <r>
    <n v="26"/>
    <s v="IDL"/>
    <x v="0"/>
    <x v="3"/>
    <s v="设备课长or资深工程师/Senior Engineer(ME)"/>
    <n v="1"/>
    <x v="0"/>
  </r>
  <r>
    <n v="27"/>
    <s v="IDL"/>
    <x v="0"/>
    <x v="3"/>
    <s v="设备工程师 /Kỹ sư thiết bị (ME)"/>
    <n v="1"/>
    <x v="1"/>
  </r>
  <r>
    <n v="28"/>
    <s v="IDL"/>
    <x v="0"/>
    <x v="3"/>
    <s v="NPI工程师/ NPI Engineer(ME)"/>
    <n v="1"/>
    <x v="2"/>
  </r>
  <r>
    <n v="29"/>
    <s v="IDL"/>
    <x v="0"/>
    <x v="3"/>
    <s v="ESD工程师/ESD Engineer"/>
    <n v="1"/>
    <x v="2"/>
  </r>
  <r>
    <n v="30"/>
    <s v="IDL"/>
    <x v="0"/>
    <x v="4"/>
    <s v="课长or资深工程师/Senior Engineer(RE)"/>
    <n v="1"/>
    <x v="0"/>
  </r>
  <r>
    <n v="31"/>
    <s v="IDL"/>
    <x v="0"/>
    <x v="4"/>
    <s v="助理/Trợ lý (RE)"/>
    <n v="1"/>
    <x v="0"/>
  </r>
  <r>
    <n v="32"/>
    <s v="IDL"/>
    <x v="0"/>
    <x v="4"/>
    <s v="维修技术员/Kỹ sư (RE)"/>
    <n v="1"/>
    <x v="0"/>
  </r>
  <r>
    <n v="33"/>
    <s v="IDL"/>
    <x v="0"/>
    <x v="4"/>
    <s v="维修技术员/Kỹ sư (RE)"/>
    <n v="1"/>
    <x v="1"/>
  </r>
  <r>
    <n v="34"/>
    <s v="IDL"/>
    <x v="0"/>
    <x v="4"/>
    <s v="维修技术员/Kỹ sư (RE)"/>
    <n v="1"/>
    <x v="2"/>
  </r>
  <r>
    <n v="35"/>
    <s v="IDL"/>
    <x v="0"/>
    <x v="5"/>
    <s v="课长or资深工程师/Senior Engineer(TE)"/>
    <n v="1"/>
    <x v="0"/>
  </r>
  <r>
    <n v="36"/>
    <s v="IDL"/>
    <x v="0"/>
    <x v="5"/>
    <s v="测试工程师/Test Engineer"/>
    <n v="2"/>
    <x v="0"/>
  </r>
  <r>
    <n v="37"/>
    <s v="IDL"/>
    <x v="0"/>
    <x v="5"/>
    <s v="账务技术员/ kỹ sư (TE治具室)"/>
    <n v="2"/>
    <x v="0"/>
  </r>
  <r>
    <n v="38"/>
    <s v="IDL"/>
    <x v="0"/>
    <x v="5"/>
    <s v="助理/Assistant"/>
    <n v="1"/>
    <x v="0"/>
  </r>
  <r>
    <n v="39"/>
    <s v="IDL"/>
    <x v="0"/>
    <x v="5"/>
    <s v="设备维保工程师/Equipment Maintenance Engineer(TE)"/>
    <n v="2"/>
    <x v="2"/>
  </r>
  <r>
    <n v="40"/>
    <s v="IDL"/>
    <x v="0"/>
    <x v="5"/>
    <s v="资深ICT工程师/Senior ICT engineer"/>
    <n v="1"/>
    <x v="2"/>
  </r>
  <r>
    <n v="41"/>
    <s v="IDL"/>
    <x v="0"/>
    <x v="5"/>
    <s v="ICT工程师/ ICT engineer"/>
    <n v="1"/>
    <x v="2"/>
  </r>
  <r>
    <n v="42"/>
    <s v="IDL"/>
    <x v="0"/>
    <x v="6"/>
    <s v="产品工程师/ product engineer/Kỹ sư PE"/>
    <n v="2"/>
    <x v="0"/>
  </r>
  <r>
    <n v="43"/>
    <s v="IDL"/>
    <x v="0"/>
    <x v="6"/>
    <s v="助理/Assistant"/>
    <n v="1"/>
    <x v="0"/>
  </r>
  <r>
    <n v="44"/>
    <s v="IDL"/>
    <x v="1"/>
    <x v="7"/>
    <s v="课长or资深工程师/Senior Engineer（MQA) "/>
    <n v="1"/>
    <x v="0"/>
  </r>
  <r>
    <n v="45"/>
    <s v="IDL"/>
    <x v="1"/>
    <x v="7"/>
    <s v="文控工程师DCC engineer"/>
    <n v="1"/>
    <x v="0"/>
  </r>
  <r>
    <n v="46"/>
    <s v="IDL"/>
    <x v="1"/>
    <x v="7"/>
    <s v="品质体系工程师Quality System Engineer"/>
    <n v="1"/>
    <x v="0"/>
  </r>
  <r>
    <n v="47"/>
    <s v="IDL"/>
    <x v="1"/>
    <x v="7"/>
    <s v="MQA组长"/>
    <n v="1"/>
    <x v="1"/>
  </r>
  <r>
    <n v="48"/>
    <s v="DL"/>
    <x v="1"/>
    <x v="7"/>
    <s v="检验员-IPQC"/>
    <n v="4"/>
    <x v="1"/>
  </r>
  <r>
    <n v="49"/>
    <s v="DL"/>
    <x v="1"/>
    <x v="7"/>
    <s v="检验员-IPQC"/>
    <n v="1"/>
    <x v="2"/>
  </r>
  <r>
    <n v="50"/>
    <s v="IDL"/>
    <x v="1"/>
    <x v="8"/>
    <s v="课长or资深工程师/Senior Engineer (VQA)"/>
    <n v="1"/>
    <x v="0"/>
  </r>
  <r>
    <n v="51"/>
    <s v="DL"/>
    <x v="1"/>
    <x v="8"/>
    <s v="检验员-IQC"/>
    <n v="3"/>
    <x v="1"/>
  </r>
  <r>
    <n v="52"/>
    <s v="IDL"/>
    <x v="1"/>
    <x v="9"/>
    <s v="课长or资深工程师/Senior Engineer(PQA)"/>
    <n v="1"/>
    <x v="1"/>
  </r>
  <r>
    <n v="53"/>
    <s v="IDL"/>
    <x v="1"/>
    <x v="10"/>
    <s v="课长or资深工程师/Senior Engineer(PQA)"/>
    <n v="1"/>
    <x v="2"/>
  </r>
  <r>
    <n v="54"/>
    <s v="IDL"/>
    <x v="1"/>
    <x v="10"/>
    <s v="助理/Assistant"/>
    <n v="1"/>
    <x v="0"/>
  </r>
  <r>
    <n v="55"/>
    <s v="IDL"/>
    <x v="2"/>
    <x v="11"/>
    <s v="课长/资深高专/ Trưởng phòng xuất khẩu"/>
    <n v="1"/>
    <x v="0"/>
  </r>
  <r>
    <n v="56"/>
    <s v="IDL"/>
    <x v="2"/>
    <x v="11"/>
    <s v="进口專員/Import Staff Chuyên viên XNK"/>
    <n v="1"/>
    <x v="0"/>
  </r>
  <r>
    <n v="57"/>
    <s v="IDL"/>
    <x v="2"/>
    <x v="11"/>
    <s v="专员兼助理/ Chuyên viên XNK"/>
    <n v="1"/>
    <x v="0"/>
  </r>
  <r>
    <n v="58"/>
    <s v="IDL"/>
    <x v="2"/>
    <x v="12"/>
    <s v="倉庫管理Quản lý kho  "/>
    <n v="1"/>
    <x v="0"/>
  </r>
  <r>
    <n v="59"/>
    <s v="IDL"/>
    <x v="2"/>
    <x v="13"/>
    <s v="采购员Nhân viên mua hàng "/>
    <n v="1"/>
    <x v="0"/>
  </r>
  <r>
    <n v="60"/>
    <s v="IDL"/>
    <x v="3"/>
    <x v="14"/>
    <s v="课长/资深高专/ Trưởng phòng nhân sự "/>
    <n v="1"/>
    <x v="0"/>
  </r>
  <r>
    <n v="61"/>
    <s v="IDL"/>
    <x v="3"/>
    <x v="14"/>
    <s v="招聘专员"/>
    <n v="1"/>
    <x v="0"/>
  </r>
  <r>
    <n v="62"/>
    <s v="IDL"/>
    <x v="3"/>
    <x v="14"/>
    <s v="薪资与考勤专员"/>
    <n v="1"/>
    <x v="0"/>
  </r>
  <r>
    <n v="63"/>
    <s v="IDL"/>
    <x v="3"/>
    <x v="14"/>
    <s v="招聘专员"/>
    <n v="1"/>
    <x v="0"/>
  </r>
  <r>
    <n v="64"/>
    <s v="IDL"/>
    <x v="3"/>
    <x v="15"/>
    <s v="电力工程师/Power Engineer/ Kỹ sư cơ điện"/>
    <n v="2"/>
    <x v="0"/>
  </r>
  <r>
    <n v="65"/>
    <s v="IDL"/>
    <x v="3"/>
    <x v="15"/>
    <s v="行政助理/ trợ lý hành chính "/>
    <n v="1"/>
    <x v="0"/>
  </r>
  <r>
    <n v="66"/>
    <s v="IDL"/>
    <x v="3"/>
    <x v="15"/>
    <s v="环安卫主任/ Giám đốc EHS"/>
    <n v="1"/>
    <x v="2"/>
  </r>
  <r>
    <n v="66"/>
    <s v="DL"/>
    <x v="3"/>
    <x v="15"/>
    <s v="Cleaner"/>
    <n v="1"/>
    <x v="3"/>
  </r>
  <r>
    <n v="67"/>
    <s v="IDL"/>
    <x v="3"/>
    <x v="16"/>
    <s v="IT助工"/>
    <n v="2"/>
    <x v="0"/>
  </r>
  <r>
    <n v="68"/>
    <s v="IDL"/>
    <x v="3"/>
    <x v="17"/>
    <s v="会计员"/>
    <n v="2"/>
    <x v="0"/>
  </r>
</pivotCacheRecords>
</file>

<file path=xl/pivotCache/pivotCacheRecords2.xml><?xml version="1.0" encoding="utf-8"?>
<pivotCacheRecords xmlns="http://schemas.openxmlformats.org/spreadsheetml/2006/main" xmlns:r="http://schemas.openxmlformats.org/officeDocument/2006/relationships" count="67">
  <r>
    <n v="1"/>
    <s v="IDL"/>
    <x v="0"/>
    <x v="0"/>
    <x v="0"/>
    <n v="2"/>
    <x v="0"/>
    <n v="1"/>
    <m/>
    <s v="Triệu Văn Thủy"/>
    <s v="Completed"/>
  </r>
  <r>
    <n v="2"/>
    <s v="IDL"/>
    <x v="0"/>
    <x v="0"/>
    <x v="1"/>
    <n v="1"/>
    <x v="0"/>
    <n v="1"/>
    <m/>
    <s v="Nguyễn Thị Kiều Linh"/>
    <s v="Completed"/>
  </r>
  <r>
    <n v="3"/>
    <s v="IDL"/>
    <x v="0"/>
    <x v="0"/>
    <x v="2"/>
    <n v="1"/>
    <x v="1"/>
    <m/>
    <m/>
    <m/>
    <s v="14/12 : interview 1 专员 ,Tracking"/>
  </r>
  <r>
    <n v="4"/>
    <s v="IDL"/>
    <x v="0"/>
    <x v="0"/>
    <x v="3"/>
    <n v="2"/>
    <x v="1"/>
    <n v="1"/>
    <m/>
    <s v="Nguyễn Trung Kiên "/>
    <s v="2023/02/01 : Will onboarding_x000a_12/23 : interview 1 ,Tracking"/>
  </r>
  <r>
    <n v="5"/>
    <s v="IDL"/>
    <x v="0"/>
    <x v="0"/>
    <x v="4"/>
    <n v="1"/>
    <x v="1"/>
    <m/>
    <m/>
    <m/>
    <m/>
  </r>
  <r>
    <n v="6"/>
    <s v="IDL"/>
    <x v="0"/>
    <x v="0"/>
    <x v="5"/>
    <n v="1"/>
    <x v="1"/>
    <m/>
    <m/>
    <m/>
    <m/>
  </r>
  <r>
    <n v="7"/>
    <s v="IDL"/>
    <x v="0"/>
    <x v="0"/>
    <x v="6"/>
    <n v="1"/>
    <x v="1"/>
    <m/>
    <m/>
    <m/>
    <m/>
  </r>
  <r>
    <n v="8"/>
    <s v="IDL"/>
    <x v="0"/>
    <x v="0"/>
    <x v="7"/>
    <n v="1"/>
    <x v="1"/>
    <m/>
    <m/>
    <m/>
    <m/>
  </r>
  <r>
    <n v="9"/>
    <s v="IDL"/>
    <x v="0"/>
    <x v="0"/>
    <x v="8"/>
    <n v="2"/>
    <x v="1"/>
    <m/>
    <m/>
    <m/>
    <m/>
  </r>
  <r>
    <n v="10"/>
    <s v="DL"/>
    <x v="0"/>
    <x v="0"/>
    <x v="9"/>
    <n v="8"/>
    <x v="1"/>
    <m/>
    <m/>
    <m/>
    <m/>
  </r>
  <r>
    <n v="11"/>
    <s v="IDL"/>
    <x v="0"/>
    <x v="1"/>
    <x v="10"/>
    <n v="1"/>
    <x v="2"/>
    <m/>
    <m/>
    <m/>
    <s v="29/11 : interview 1 ,Tracking"/>
  </r>
  <r>
    <n v="12"/>
    <s v="IDL"/>
    <x v="0"/>
    <x v="1"/>
    <x v="11"/>
    <n v="1"/>
    <x v="0"/>
    <n v="1"/>
    <m/>
    <s v="Lâm Thị Ly"/>
    <s v="Completed"/>
  </r>
  <r>
    <n v="14"/>
    <s v="DL"/>
    <x v="0"/>
    <x v="1"/>
    <x v="12"/>
    <n v="3"/>
    <x v="3"/>
    <n v="1"/>
    <m/>
    <s v="Nguyễn ĐỨc Thiệu"/>
    <s v="01/02/2023 Will onboarding"/>
  </r>
  <r>
    <n v="15"/>
    <s v="DL"/>
    <x v="0"/>
    <x v="1"/>
    <x v="13"/>
    <n v="2"/>
    <x v="3"/>
    <m/>
    <m/>
    <m/>
    <m/>
  </r>
  <r>
    <n v="16"/>
    <s v="DL"/>
    <x v="0"/>
    <x v="1"/>
    <x v="14"/>
    <n v="4"/>
    <x v="3"/>
    <m/>
    <m/>
    <m/>
    <m/>
  </r>
  <r>
    <n v="17"/>
    <s v="DL"/>
    <x v="0"/>
    <x v="1"/>
    <x v="15"/>
    <n v="5"/>
    <x v="3"/>
    <m/>
    <m/>
    <m/>
    <m/>
  </r>
  <r>
    <n v="18"/>
    <s v="DL"/>
    <x v="0"/>
    <x v="1"/>
    <x v="15"/>
    <n v="3"/>
    <x v="4"/>
    <m/>
    <m/>
    <m/>
    <m/>
  </r>
  <r>
    <n v="19"/>
    <s v="IDL"/>
    <x v="0"/>
    <x v="2"/>
    <x v="16"/>
    <n v="1"/>
    <x v="3"/>
    <n v="1"/>
    <m/>
    <s v="Đỗ Đức Quảng "/>
    <s v="01/02/2023 Will onboarding"/>
  </r>
  <r>
    <n v="20"/>
    <s v="IDL"/>
    <x v="0"/>
    <x v="2"/>
    <x v="2"/>
    <n v="1"/>
    <x v="0"/>
    <n v="1"/>
    <n v="1"/>
    <s v="Trần Thị Hạnh"/>
    <s v="Completed"/>
  </r>
  <r>
    <n v="21"/>
    <s v="IDL"/>
    <x v="0"/>
    <x v="2"/>
    <x v="17"/>
    <n v="1"/>
    <x v="5"/>
    <m/>
    <m/>
    <m/>
    <m/>
  </r>
  <r>
    <n v="22"/>
    <s v="DL"/>
    <x v="0"/>
    <x v="2"/>
    <x v="18"/>
    <n v="1"/>
    <x v="2"/>
    <m/>
    <m/>
    <m/>
    <m/>
  </r>
  <r>
    <n v="23"/>
    <s v="DL"/>
    <x v="0"/>
    <x v="2"/>
    <x v="19"/>
    <n v="1"/>
    <x v="5"/>
    <m/>
    <m/>
    <m/>
    <m/>
  </r>
  <r>
    <n v="24"/>
    <s v="DL"/>
    <x v="0"/>
    <x v="2"/>
    <x v="18"/>
    <n v="1"/>
    <x v="4"/>
    <m/>
    <m/>
    <m/>
    <m/>
  </r>
  <r>
    <n v="25"/>
    <s v="DL"/>
    <x v="0"/>
    <x v="2"/>
    <x v="19"/>
    <n v="1"/>
    <x v="5"/>
    <m/>
    <m/>
    <m/>
    <m/>
  </r>
  <r>
    <n v="27"/>
    <s v="IDL"/>
    <x v="0"/>
    <x v="3"/>
    <x v="20"/>
    <n v="1"/>
    <x v="1"/>
    <n v="1"/>
    <m/>
    <s v="Lưu Văn Phương "/>
    <s v="_x000a_26/12 Will onboarding"/>
  </r>
  <r>
    <n v="28"/>
    <s v="IDL"/>
    <x v="0"/>
    <x v="3"/>
    <x v="21"/>
    <n v="1"/>
    <x v="3"/>
    <n v="1"/>
    <m/>
    <s v="nguyen van toan"/>
    <d v="2023-02-01T00:00:00"/>
  </r>
  <r>
    <n v="29"/>
    <s v="IDL"/>
    <x v="0"/>
    <x v="3"/>
    <x v="22"/>
    <n v="1"/>
    <x v="5"/>
    <m/>
    <m/>
    <m/>
    <m/>
  </r>
  <r>
    <n v="30"/>
    <s v="IDL"/>
    <x v="0"/>
    <x v="3"/>
    <x v="23"/>
    <n v="1"/>
    <x v="5"/>
    <m/>
    <m/>
    <m/>
    <m/>
  </r>
  <r>
    <n v="30"/>
    <s v="IDL"/>
    <x v="0"/>
    <x v="4"/>
    <x v="24"/>
    <n v="1"/>
    <x v="6"/>
    <m/>
    <m/>
    <m/>
    <m/>
  </r>
  <r>
    <n v="31"/>
    <s v="IDL"/>
    <x v="0"/>
    <x v="4"/>
    <x v="25"/>
    <n v="1"/>
    <x v="7"/>
    <n v="1"/>
    <m/>
    <m/>
    <s v="12/28 come"/>
  </r>
  <r>
    <n v="32"/>
    <s v="IDL"/>
    <x v="0"/>
    <x v="4"/>
    <x v="26"/>
    <n v="1"/>
    <x v="5"/>
    <m/>
    <m/>
    <m/>
    <s v="12/20 : interview 1, tracking"/>
  </r>
  <r>
    <n v="33"/>
    <s v="IDL"/>
    <x v="0"/>
    <x v="4"/>
    <x v="26"/>
    <n v="1"/>
    <x v="8"/>
    <m/>
    <m/>
    <m/>
    <m/>
  </r>
  <r>
    <n v="34"/>
    <s v="IDL"/>
    <x v="0"/>
    <x v="4"/>
    <x v="26"/>
    <n v="1"/>
    <x v="9"/>
    <m/>
    <m/>
    <m/>
    <m/>
  </r>
  <r>
    <n v="36"/>
    <s v="IDL"/>
    <x v="0"/>
    <x v="5"/>
    <x v="27"/>
    <n v="2"/>
    <x v="10"/>
    <n v="2"/>
    <n v="0"/>
    <s v="Đỗ Minh Toản_x000a_Nguyễn Văn Hạnh"/>
    <s v="12/26 will onboarding"/>
  </r>
  <r>
    <n v="37"/>
    <s v="IDL"/>
    <x v="0"/>
    <x v="5"/>
    <x v="28"/>
    <n v="2"/>
    <x v="11"/>
    <m/>
    <m/>
    <m/>
    <m/>
  </r>
  <r>
    <n v="38"/>
    <s v="IDL"/>
    <x v="0"/>
    <x v="5"/>
    <x v="2"/>
    <n v="1"/>
    <x v="12"/>
    <n v="1"/>
    <m/>
    <m/>
    <s v="12/28 come"/>
  </r>
  <r>
    <n v="39"/>
    <s v="IDL"/>
    <x v="0"/>
    <x v="5"/>
    <x v="29"/>
    <n v="2"/>
    <x v="13"/>
    <m/>
    <m/>
    <m/>
    <m/>
  </r>
  <r>
    <n v="40"/>
    <s v="IDL"/>
    <x v="0"/>
    <x v="5"/>
    <x v="30"/>
    <n v="1"/>
    <x v="13"/>
    <m/>
    <m/>
    <m/>
    <m/>
  </r>
  <r>
    <n v="41"/>
    <s v="IDL"/>
    <x v="0"/>
    <x v="5"/>
    <x v="31"/>
    <n v="1"/>
    <x v="13"/>
    <m/>
    <m/>
    <m/>
    <m/>
  </r>
  <r>
    <n v="42"/>
    <s v="IDL"/>
    <x v="0"/>
    <x v="6"/>
    <x v="32"/>
    <n v="2"/>
    <x v="14"/>
    <m/>
    <m/>
    <m/>
    <s v="09/12 : interview 1, tracking"/>
  </r>
  <r>
    <n v="43"/>
    <s v="IDL"/>
    <x v="0"/>
    <x v="6"/>
    <x v="2"/>
    <n v="1"/>
    <x v="14"/>
    <m/>
    <m/>
    <m/>
    <m/>
  </r>
  <r>
    <n v="44"/>
    <s v="IDL"/>
    <x v="1"/>
    <x v="7"/>
    <x v="33"/>
    <n v="1"/>
    <x v="15"/>
    <m/>
    <m/>
    <m/>
    <m/>
  </r>
  <r>
    <n v="45"/>
    <s v="IDL"/>
    <x v="1"/>
    <x v="7"/>
    <x v="34"/>
    <n v="1"/>
    <x v="14"/>
    <m/>
    <m/>
    <m/>
    <s v="09/12 : interview 1, tracking"/>
  </r>
  <r>
    <n v="46"/>
    <s v="IDL"/>
    <x v="1"/>
    <x v="7"/>
    <x v="35"/>
    <n v="1"/>
    <x v="15"/>
    <m/>
    <m/>
    <m/>
    <s v="12/06 : interview 1 fail."/>
  </r>
  <r>
    <n v="47"/>
    <s v="IDL"/>
    <x v="1"/>
    <x v="7"/>
    <x v="36"/>
    <n v="1"/>
    <x v="1"/>
    <n v="1"/>
    <n v="1"/>
    <s v="Đặng Thu Phương"/>
    <s v="Completed"/>
  </r>
  <r>
    <n v="48"/>
    <s v="DL"/>
    <x v="1"/>
    <x v="7"/>
    <x v="37"/>
    <n v="4"/>
    <x v="8"/>
    <m/>
    <m/>
    <m/>
    <m/>
  </r>
  <r>
    <n v="49"/>
    <s v="DL"/>
    <x v="1"/>
    <x v="7"/>
    <x v="37"/>
    <n v="1"/>
    <x v="8"/>
    <m/>
    <m/>
    <m/>
    <m/>
  </r>
  <r>
    <n v="50"/>
    <s v="IDL"/>
    <x v="1"/>
    <x v="8"/>
    <x v="38"/>
    <n v="1"/>
    <x v="0"/>
    <n v="1"/>
    <m/>
    <s v="Nguyễn Thị Chuyên"/>
    <s v="12/26 will onboarding"/>
  </r>
  <r>
    <n v="51"/>
    <s v="DL"/>
    <x v="1"/>
    <x v="8"/>
    <x v="39"/>
    <n v="2"/>
    <x v="8"/>
    <m/>
    <m/>
    <m/>
    <s v="12/23 :Interview 1, Tracking"/>
  </r>
  <r>
    <n v="51"/>
    <s v="DL"/>
    <x v="1"/>
    <x v="8"/>
    <x v="39"/>
    <n v="1"/>
    <x v="9"/>
    <m/>
    <m/>
    <m/>
    <m/>
  </r>
  <r>
    <n v="52"/>
    <s v="IDL"/>
    <x v="1"/>
    <x v="9"/>
    <x v="40"/>
    <n v="1"/>
    <x v="1"/>
    <n v="1"/>
    <m/>
    <s v="Nguyễn Thị Dung"/>
    <s v="12/08 : will onboarding"/>
  </r>
  <r>
    <n v="53"/>
    <s v="IDL"/>
    <x v="1"/>
    <x v="10"/>
    <x v="40"/>
    <n v="1"/>
    <x v="13"/>
    <m/>
    <m/>
    <m/>
    <m/>
  </r>
  <r>
    <n v="54"/>
    <s v="IDL"/>
    <x v="1"/>
    <x v="10"/>
    <x v="2"/>
    <n v="1"/>
    <x v="0"/>
    <m/>
    <m/>
    <m/>
    <m/>
  </r>
  <r>
    <n v="56"/>
    <s v="IDL"/>
    <x v="2"/>
    <x v="11"/>
    <x v="41"/>
    <n v="1"/>
    <x v="0"/>
    <n v="1"/>
    <n v="1"/>
    <s v="Phạm Thị Thu Huyền"/>
    <s v="Completed"/>
  </r>
  <r>
    <n v="57"/>
    <s v="IDL"/>
    <x v="2"/>
    <x v="11"/>
    <x v="42"/>
    <n v="1"/>
    <x v="0"/>
    <m/>
    <m/>
    <m/>
    <s v="03/12 : interview 1 candidate, fail"/>
  </r>
  <r>
    <n v="58"/>
    <s v="IDL"/>
    <x v="2"/>
    <x v="12"/>
    <x v="43"/>
    <n v="1"/>
    <x v="0"/>
    <m/>
    <m/>
    <m/>
    <s v="30/11 : Interview 2candidate,目前1人待定, Fail"/>
  </r>
  <r>
    <n v="59"/>
    <s v="IDL"/>
    <x v="2"/>
    <x v="13"/>
    <x v="44"/>
    <n v="1"/>
    <x v="0"/>
    <n v="1"/>
    <n v="1"/>
    <s v="Nguyễn Thị Nguyệt Yến"/>
    <s v="Completed"/>
  </r>
  <r>
    <n v="60"/>
    <s v="IDL"/>
    <x v="3"/>
    <x v="14"/>
    <x v="45"/>
    <n v="1"/>
    <x v="0"/>
    <n v="1"/>
    <m/>
    <s v="Nguyễn Thị Xuân"/>
    <s v="12/24 will onboarding"/>
  </r>
  <r>
    <n v="61"/>
    <s v="IDL"/>
    <x v="3"/>
    <x v="14"/>
    <x v="46"/>
    <n v="1"/>
    <x v="0"/>
    <n v="1"/>
    <n v="1"/>
    <s v="Nguyễn Thị Bình"/>
    <s v="Completed"/>
  </r>
  <r>
    <n v="62"/>
    <s v="IDL"/>
    <x v="3"/>
    <x v="14"/>
    <x v="47"/>
    <n v="1"/>
    <x v="0"/>
    <n v="1"/>
    <n v="1"/>
    <s v="Nguyễn Thị Lý"/>
    <s v="Completed"/>
  </r>
  <r>
    <n v="63"/>
    <s v="IDL"/>
    <x v="3"/>
    <x v="14"/>
    <x v="46"/>
    <n v="1"/>
    <x v="0"/>
    <n v="0"/>
    <n v="0"/>
    <m/>
    <m/>
  </r>
  <r>
    <n v="64"/>
    <s v="IDL"/>
    <x v="3"/>
    <x v="15"/>
    <x v="48"/>
    <n v="2"/>
    <x v="0"/>
    <n v="1"/>
    <n v="1"/>
    <s v="Đặng Văn Bằng"/>
    <s v="Completed"/>
  </r>
  <r>
    <n v="65"/>
    <s v="IDL"/>
    <x v="3"/>
    <x v="15"/>
    <x v="49"/>
    <n v="1"/>
    <x v="0"/>
    <n v="1"/>
    <n v="0"/>
    <s v="Hà Khánh Ngân"/>
    <s v="Completed"/>
  </r>
  <r>
    <n v="66"/>
    <s v="IDL"/>
    <x v="3"/>
    <x v="15"/>
    <x v="50"/>
    <n v="1"/>
    <x v="5"/>
    <m/>
    <m/>
    <m/>
    <m/>
  </r>
  <r>
    <n v="66"/>
    <s v="DL"/>
    <x v="3"/>
    <x v="15"/>
    <x v="51"/>
    <n v="1"/>
    <x v="7"/>
    <m/>
    <m/>
    <m/>
    <s v="12/19 : interview 2, tracking_x000a_12/20 :interview 1, tracking"/>
  </r>
  <r>
    <n v="67"/>
    <s v="IDL"/>
    <x v="3"/>
    <x v="16"/>
    <x v="52"/>
    <n v="2"/>
    <x v="0"/>
    <n v="1"/>
    <n v="1"/>
    <s v="Trần Kim Đại"/>
    <s v="Completed_x000a_12/16 interview 1, tracking"/>
  </r>
  <r>
    <n v="68"/>
    <s v="IDL"/>
    <x v="3"/>
    <x v="17"/>
    <x v="53"/>
    <n v="2"/>
    <x v="0"/>
    <n v="2"/>
    <n v="1"/>
    <s v="Nguyễn Thùy Phương_x000a_Nguyễn Thị Ngọc Linh"/>
    <s v="12/07 :Completed_x000a_ 12/28 : 01 待入职1人"/>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6" cacheId="3" applyNumberFormats="0" applyBorderFormats="0" applyFontFormats="0" applyPatternFormats="0" applyAlignmentFormats="0" applyWidthHeightFormats="1" dataCaption="值" grandTotalCaption="需求总人数 Total" updatedVersion="6" minRefreshableVersion="3" useAutoFormatting="1" itemPrintTitles="1" createdVersion="6" indent="0" outline="1" outlineData="1" multipleFieldFilters="0" rowHeaderCaption="需求中心/部门" colHeaderCaption="需求入职时间 Hiring time">
  <location ref="B2:F28" firstHeaderRow="1" firstDataRow="4" firstDataCol="1"/>
  <pivotFields count="9">
    <pivotField numFmtId="1" showAll="0"/>
    <pivotField showAll="0"/>
    <pivotField axis="axisRow" showAll="0">
      <items count="5">
        <item x="3"/>
        <item x="0"/>
        <item x="1"/>
        <item x="2"/>
        <item t="default"/>
      </items>
    </pivotField>
    <pivotField axis="axisRow" showAll="0">
      <items count="19">
        <item x="15"/>
        <item x="10"/>
        <item x="17"/>
        <item x="14"/>
        <item x="2"/>
        <item x="3"/>
        <item x="0"/>
        <item x="1"/>
        <item x="16"/>
        <item x="7"/>
        <item x="6"/>
        <item x="9"/>
        <item x="13"/>
        <item x="4"/>
        <item x="5"/>
        <item x="8"/>
        <item x="12"/>
        <item x="11"/>
        <item t="default"/>
      </items>
    </pivotField>
    <pivotField showAll="0"/>
    <pivotField dataField="1" showAll="0"/>
    <pivotField axis="axisCol" numFmtId="14" showAll="0">
      <items count="15">
        <item x="0"/>
        <item n="1月" x="1"/>
        <item n="2月" x="2"/>
        <item x="3"/>
        <item x="4"/>
        <item x="5"/>
        <item x="6"/>
        <item x="7"/>
        <item x="8"/>
        <item x="9"/>
        <item x="10"/>
        <item x="11"/>
        <item n="12月" x="12"/>
        <item x="13"/>
        <item t="default"/>
      </items>
    </pivotField>
    <pivotField axis="axisCol" showAll="0" defaultSubtotal="0">
      <items count="6">
        <item x="0"/>
        <item n="第一季" x="1"/>
        <item x="2"/>
        <item x="3"/>
        <item n="第四季" x="4"/>
        <item x="5"/>
      </items>
    </pivotField>
    <pivotField axis="axisCol" showAll="0" defaultSubtotal="0">
      <items count="4">
        <item x="0"/>
        <item x="1"/>
        <item x="2"/>
        <item x="3"/>
      </items>
    </pivotField>
  </pivotFields>
  <rowFields count="2">
    <field x="2"/>
    <field x="3"/>
  </rowFields>
  <rowItems count="23">
    <i>
      <x/>
    </i>
    <i r="1">
      <x/>
    </i>
    <i r="1">
      <x v="2"/>
    </i>
    <i r="1">
      <x v="3"/>
    </i>
    <i r="1">
      <x v="8"/>
    </i>
    <i>
      <x v="1"/>
    </i>
    <i r="1">
      <x v="4"/>
    </i>
    <i r="1">
      <x v="5"/>
    </i>
    <i r="1">
      <x v="6"/>
    </i>
    <i r="1">
      <x v="7"/>
    </i>
    <i r="1">
      <x v="10"/>
    </i>
    <i r="1">
      <x v="13"/>
    </i>
    <i r="1">
      <x v="14"/>
    </i>
    <i>
      <x v="2"/>
    </i>
    <i r="1">
      <x v="1"/>
    </i>
    <i r="1">
      <x v="9"/>
    </i>
    <i r="1">
      <x v="11"/>
    </i>
    <i r="1">
      <x v="15"/>
    </i>
    <i>
      <x v="3"/>
    </i>
    <i r="1">
      <x v="12"/>
    </i>
    <i r="1">
      <x v="16"/>
    </i>
    <i r="1">
      <x v="17"/>
    </i>
    <i t="grand">
      <x/>
    </i>
  </rowItems>
  <colFields count="3">
    <field x="8"/>
    <field x="7"/>
    <field x="6"/>
  </colFields>
  <colItems count="4">
    <i>
      <x v="1"/>
      <x v="4"/>
      <x v="12"/>
    </i>
    <i>
      <x v="2"/>
      <x v="1"/>
      <x v="1"/>
    </i>
    <i r="2">
      <x v="2"/>
    </i>
    <i t="grand">
      <x/>
    </i>
  </colItems>
  <dataFields count="1">
    <dataField name="求和项:Số lượng_x000a_需求人数" fld="5" baseField="0" baseItem="0"/>
  </dataFields>
  <formats count="149">
    <format dxfId="155">
      <pivotArea outline="0" collapsedLevelsAreSubtotals="1" fieldPosition="0"/>
    </format>
    <format dxfId="154">
      <pivotArea field="8" type="button" dataOnly="0" labelOnly="1" outline="0" axis="axisCol" fieldPosition="0"/>
    </format>
    <format dxfId="153">
      <pivotArea field="7" type="button" dataOnly="0" labelOnly="1" outline="0" axis="axisCol" fieldPosition="1"/>
    </format>
    <format dxfId="152">
      <pivotArea field="6" type="button" dataOnly="0" labelOnly="1" outline="0" axis="axisCol" fieldPosition="2"/>
    </format>
    <format dxfId="151">
      <pivotArea dataOnly="0" labelOnly="1" grandCol="1" outline="0" fieldPosition="0"/>
    </format>
    <format dxfId="150">
      <pivotArea collapsedLevelsAreSubtotals="1" fieldPosition="0">
        <references count="1">
          <reference field="2" count="1">
            <x v="0"/>
          </reference>
        </references>
      </pivotArea>
    </format>
    <format dxfId="149">
      <pivotArea dataOnly="0" labelOnly="1" fieldPosition="0">
        <references count="1">
          <reference field="2" count="1">
            <x v="0"/>
          </reference>
        </references>
      </pivotArea>
    </format>
    <format dxfId="148">
      <pivotArea collapsedLevelsAreSubtotals="1" fieldPosition="0">
        <references count="1">
          <reference field="2" count="1">
            <x v="1"/>
          </reference>
        </references>
      </pivotArea>
    </format>
    <format dxfId="147">
      <pivotArea dataOnly="0" labelOnly="1" fieldPosition="0">
        <references count="1">
          <reference field="2" count="1">
            <x v="1"/>
          </reference>
        </references>
      </pivotArea>
    </format>
    <format dxfId="146">
      <pivotArea collapsedLevelsAreSubtotals="1" fieldPosition="0">
        <references count="1">
          <reference field="2" count="1">
            <x v="2"/>
          </reference>
        </references>
      </pivotArea>
    </format>
    <format dxfId="145">
      <pivotArea dataOnly="0" labelOnly="1" fieldPosition="0">
        <references count="1">
          <reference field="2" count="1">
            <x v="2"/>
          </reference>
        </references>
      </pivotArea>
    </format>
    <format dxfId="144">
      <pivotArea collapsedLevelsAreSubtotals="1" fieldPosition="0">
        <references count="1">
          <reference field="2" count="1">
            <x v="3"/>
          </reference>
        </references>
      </pivotArea>
    </format>
    <format dxfId="143">
      <pivotArea dataOnly="0" labelOnly="1" fieldPosition="0">
        <references count="1">
          <reference field="2" count="1">
            <x v="3"/>
          </reference>
        </references>
      </pivotArea>
    </format>
    <format dxfId="142">
      <pivotArea type="all" dataOnly="0" outline="0" fieldPosition="0"/>
    </format>
    <format dxfId="141">
      <pivotArea outline="0" collapsedLevelsAreSubtotals="1" fieldPosition="0"/>
    </format>
    <format dxfId="140">
      <pivotArea type="origin" dataOnly="0" labelOnly="1" outline="0" fieldPosition="0"/>
    </format>
    <format dxfId="139">
      <pivotArea field="8" type="button" dataOnly="0" labelOnly="1" outline="0" axis="axisCol" fieldPosition="0"/>
    </format>
    <format dxfId="138">
      <pivotArea field="7" type="button" dataOnly="0" labelOnly="1" outline="0" axis="axisCol" fieldPosition="1"/>
    </format>
    <format dxfId="137">
      <pivotArea field="6" type="button" dataOnly="0" labelOnly="1" outline="0" axis="axisCol" fieldPosition="2"/>
    </format>
    <format dxfId="136">
      <pivotArea type="topRight" dataOnly="0" labelOnly="1" outline="0" fieldPosition="0"/>
    </format>
    <format dxfId="135">
      <pivotArea field="2" type="button" dataOnly="0" labelOnly="1" outline="0" axis="axisRow" fieldPosition="0"/>
    </format>
    <format dxfId="134">
      <pivotArea dataOnly="0" labelOnly="1" fieldPosition="0">
        <references count="1">
          <reference field="2" count="0"/>
        </references>
      </pivotArea>
    </format>
    <format dxfId="133">
      <pivotArea dataOnly="0" labelOnly="1" grandRow="1" outline="0" fieldPosition="0"/>
    </format>
    <format dxfId="132">
      <pivotArea dataOnly="0" labelOnly="1" fieldPosition="0">
        <references count="2">
          <reference field="2" count="1" selected="0">
            <x v="0"/>
          </reference>
          <reference field="3" count="4">
            <x v="0"/>
            <x v="2"/>
            <x v="3"/>
            <x v="8"/>
          </reference>
        </references>
      </pivotArea>
    </format>
    <format dxfId="131">
      <pivotArea dataOnly="0" labelOnly="1" fieldPosition="0">
        <references count="2">
          <reference field="2" count="1" selected="0">
            <x v="1"/>
          </reference>
          <reference field="3" count="7">
            <x v="4"/>
            <x v="5"/>
            <x v="6"/>
            <x v="7"/>
            <x v="10"/>
            <x v="13"/>
            <x v="14"/>
          </reference>
        </references>
      </pivotArea>
    </format>
    <format dxfId="130">
      <pivotArea dataOnly="0" labelOnly="1" fieldPosition="0">
        <references count="2">
          <reference field="2" count="1" selected="0">
            <x v="2"/>
          </reference>
          <reference field="3" count="4">
            <x v="1"/>
            <x v="9"/>
            <x v="11"/>
            <x v="15"/>
          </reference>
        </references>
      </pivotArea>
    </format>
    <format dxfId="129">
      <pivotArea dataOnly="0" labelOnly="1" fieldPosition="0">
        <references count="2">
          <reference field="2" count="1" selected="0">
            <x v="3"/>
          </reference>
          <reference field="3" count="3">
            <x v="12"/>
            <x v="16"/>
            <x v="17"/>
          </reference>
        </references>
      </pivotArea>
    </format>
    <format dxfId="128">
      <pivotArea dataOnly="0" labelOnly="1" grandCol="1" outline="0" fieldPosition="0"/>
    </format>
    <format dxfId="127">
      <pivotArea type="all" dataOnly="0" outline="0" fieldPosition="0"/>
    </format>
    <format dxfId="126">
      <pivotArea outline="0" collapsedLevelsAreSubtotals="1" fieldPosition="0"/>
    </format>
    <format dxfId="125">
      <pivotArea type="origin" dataOnly="0" labelOnly="1" outline="0" fieldPosition="0"/>
    </format>
    <format dxfId="124">
      <pivotArea field="8" type="button" dataOnly="0" labelOnly="1" outline="0" axis="axisCol" fieldPosition="0"/>
    </format>
    <format dxfId="123">
      <pivotArea field="7" type="button" dataOnly="0" labelOnly="1" outline="0" axis="axisCol" fieldPosition="1"/>
    </format>
    <format dxfId="122">
      <pivotArea field="6" type="button" dataOnly="0" labelOnly="1" outline="0" axis="axisCol" fieldPosition="2"/>
    </format>
    <format dxfId="121">
      <pivotArea type="topRight" dataOnly="0" labelOnly="1" outline="0" fieldPosition="0"/>
    </format>
    <format dxfId="120">
      <pivotArea field="2" type="button" dataOnly="0" labelOnly="1" outline="0" axis="axisRow" fieldPosition="0"/>
    </format>
    <format dxfId="119">
      <pivotArea dataOnly="0" labelOnly="1" fieldPosition="0">
        <references count="1">
          <reference field="2" count="0"/>
        </references>
      </pivotArea>
    </format>
    <format dxfId="118">
      <pivotArea dataOnly="0" labelOnly="1" grandRow="1" outline="0" fieldPosition="0"/>
    </format>
    <format dxfId="117">
      <pivotArea dataOnly="0" labelOnly="1" fieldPosition="0">
        <references count="2">
          <reference field="2" count="1" selected="0">
            <x v="0"/>
          </reference>
          <reference field="3" count="4">
            <x v="0"/>
            <x v="2"/>
            <x v="3"/>
            <x v="8"/>
          </reference>
        </references>
      </pivotArea>
    </format>
    <format dxfId="116">
      <pivotArea dataOnly="0" labelOnly="1" fieldPosition="0">
        <references count="2">
          <reference field="2" count="1" selected="0">
            <x v="1"/>
          </reference>
          <reference field="3" count="7">
            <x v="4"/>
            <x v="5"/>
            <x v="6"/>
            <x v="7"/>
            <x v="10"/>
            <x v="13"/>
            <x v="14"/>
          </reference>
        </references>
      </pivotArea>
    </format>
    <format dxfId="115">
      <pivotArea dataOnly="0" labelOnly="1" fieldPosition="0">
        <references count="2">
          <reference field="2" count="1" selected="0">
            <x v="2"/>
          </reference>
          <reference field="3" count="4">
            <x v="1"/>
            <x v="9"/>
            <x v="11"/>
            <x v="15"/>
          </reference>
        </references>
      </pivotArea>
    </format>
    <format dxfId="114">
      <pivotArea dataOnly="0" labelOnly="1" fieldPosition="0">
        <references count="2">
          <reference field="2" count="1" selected="0">
            <x v="3"/>
          </reference>
          <reference field="3" count="3">
            <x v="12"/>
            <x v="16"/>
            <x v="17"/>
          </reference>
        </references>
      </pivotArea>
    </format>
    <format dxfId="113">
      <pivotArea dataOnly="0" labelOnly="1" grandCol="1" outline="0" fieldPosition="0"/>
    </format>
    <format dxfId="112">
      <pivotArea type="all" dataOnly="0" outline="0" fieldPosition="0"/>
    </format>
    <format dxfId="111">
      <pivotArea outline="0" collapsedLevelsAreSubtotals="1" fieldPosition="0"/>
    </format>
    <format dxfId="110">
      <pivotArea type="origin" dataOnly="0" labelOnly="1" outline="0" fieldPosition="0"/>
    </format>
    <format dxfId="109">
      <pivotArea field="8" type="button" dataOnly="0" labelOnly="1" outline="0" axis="axisCol" fieldPosition="0"/>
    </format>
    <format dxfId="108">
      <pivotArea field="7" type="button" dataOnly="0" labelOnly="1" outline="0" axis="axisCol" fieldPosition="1"/>
    </format>
    <format dxfId="107">
      <pivotArea field="6" type="button" dataOnly="0" labelOnly="1" outline="0" axis="axisCol" fieldPosition="2"/>
    </format>
    <format dxfId="106">
      <pivotArea type="topRight" dataOnly="0" labelOnly="1" outline="0" fieldPosition="0"/>
    </format>
    <format dxfId="105">
      <pivotArea field="2" type="button" dataOnly="0" labelOnly="1" outline="0" axis="axisRow" fieldPosition="0"/>
    </format>
    <format dxfId="104">
      <pivotArea dataOnly="0" labelOnly="1" fieldPosition="0">
        <references count="1">
          <reference field="2" count="0"/>
        </references>
      </pivotArea>
    </format>
    <format dxfId="103">
      <pivotArea dataOnly="0" labelOnly="1" grandRow="1" outline="0" fieldPosition="0"/>
    </format>
    <format dxfId="102">
      <pivotArea dataOnly="0" labelOnly="1" fieldPosition="0">
        <references count="2">
          <reference field="2" count="1" selected="0">
            <x v="0"/>
          </reference>
          <reference field="3" count="4">
            <x v="0"/>
            <x v="2"/>
            <x v="3"/>
            <x v="8"/>
          </reference>
        </references>
      </pivotArea>
    </format>
    <format dxfId="101">
      <pivotArea dataOnly="0" labelOnly="1" fieldPosition="0">
        <references count="2">
          <reference field="2" count="1" selected="0">
            <x v="1"/>
          </reference>
          <reference field="3" count="7">
            <x v="4"/>
            <x v="5"/>
            <x v="6"/>
            <x v="7"/>
            <x v="10"/>
            <x v="13"/>
            <x v="14"/>
          </reference>
        </references>
      </pivotArea>
    </format>
    <format dxfId="100">
      <pivotArea dataOnly="0" labelOnly="1" fieldPosition="0">
        <references count="2">
          <reference field="2" count="1" selected="0">
            <x v="2"/>
          </reference>
          <reference field="3" count="4">
            <x v="1"/>
            <x v="9"/>
            <x v="11"/>
            <x v="15"/>
          </reference>
        </references>
      </pivotArea>
    </format>
    <format dxfId="99">
      <pivotArea dataOnly="0" labelOnly="1" fieldPosition="0">
        <references count="2">
          <reference field="2" count="1" selected="0">
            <x v="3"/>
          </reference>
          <reference field="3" count="3">
            <x v="12"/>
            <x v="16"/>
            <x v="17"/>
          </reference>
        </references>
      </pivotArea>
    </format>
    <format dxfId="98">
      <pivotArea dataOnly="0" labelOnly="1" grandCol="1" outline="0" fieldPosition="0"/>
    </format>
    <format dxfId="97">
      <pivotArea field="8" type="button" dataOnly="0" labelOnly="1" outline="0" axis="axisCol" fieldPosition="0"/>
    </format>
    <format dxfId="96">
      <pivotArea grandRow="1" outline="0" collapsedLevelsAreSubtotals="1" fieldPosition="0"/>
    </format>
    <format dxfId="95">
      <pivotArea dataOnly="0" labelOnly="1" grandRow="1" outline="0" fieldPosition="0"/>
    </format>
    <format dxfId="94">
      <pivotArea grandRow="1" outline="0" collapsedLevelsAreSubtotals="1" fieldPosition="0"/>
    </format>
    <format dxfId="93">
      <pivotArea dataOnly="0" labelOnly="1" grandRow="1" outline="0" fieldPosition="0"/>
    </format>
    <format dxfId="92">
      <pivotArea type="all" dataOnly="0" outline="0" fieldPosition="0"/>
    </format>
    <format dxfId="91">
      <pivotArea outline="0" collapsedLevelsAreSubtotals="1" fieldPosition="0"/>
    </format>
    <format dxfId="90">
      <pivotArea type="origin" dataOnly="0" labelOnly="1" outline="0" fieldPosition="0"/>
    </format>
    <format dxfId="89">
      <pivotArea field="8" type="button" dataOnly="0" labelOnly="1" outline="0" axis="axisCol" fieldPosition="0"/>
    </format>
    <format dxfId="88">
      <pivotArea field="7" type="button" dataOnly="0" labelOnly="1" outline="0" axis="axisCol" fieldPosition="1"/>
    </format>
    <format dxfId="87">
      <pivotArea field="6" type="button" dataOnly="0" labelOnly="1" outline="0" axis="axisCol" fieldPosition="2"/>
    </format>
    <format dxfId="86">
      <pivotArea type="topRight" dataOnly="0" labelOnly="1" outline="0" fieldPosition="0"/>
    </format>
    <format dxfId="85">
      <pivotArea field="2" type="button" dataOnly="0" labelOnly="1" outline="0" axis="axisRow" fieldPosition="0"/>
    </format>
    <format dxfId="84">
      <pivotArea dataOnly="0" labelOnly="1" fieldPosition="0">
        <references count="1">
          <reference field="2" count="0"/>
        </references>
      </pivotArea>
    </format>
    <format dxfId="83">
      <pivotArea dataOnly="0" labelOnly="1" grandRow="1" outline="0" fieldPosition="0"/>
    </format>
    <format dxfId="82">
      <pivotArea dataOnly="0" labelOnly="1" fieldPosition="0">
        <references count="2">
          <reference field="2" count="1" selected="0">
            <x v="0"/>
          </reference>
          <reference field="3" count="4">
            <x v="0"/>
            <x v="2"/>
            <x v="3"/>
            <x v="8"/>
          </reference>
        </references>
      </pivotArea>
    </format>
    <format dxfId="81">
      <pivotArea dataOnly="0" labelOnly="1" fieldPosition="0">
        <references count="2">
          <reference field="2" count="1" selected="0">
            <x v="1"/>
          </reference>
          <reference field="3" count="7">
            <x v="4"/>
            <x v="5"/>
            <x v="6"/>
            <x v="7"/>
            <x v="10"/>
            <x v="13"/>
            <x v="14"/>
          </reference>
        </references>
      </pivotArea>
    </format>
    <format dxfId="80">
      <pivotArea dataOnly="0" labelOnly="1" fieldPosition="0">
        <references count="2">
          <reference field="2" count="1" selected="0">
            <x v="2"/>
          </reference>
          <reference field="3" count="4">
            <x v="1"/>
            <x v="9"/>
            <x v="11"/>
            <x v="15"/>
          </reference>
        </references>
      </pivotArea>
    </format>
    <format dxfId="79">
      <pivotArea dataOnly="0" labelOnly="1" fieldPosition="0">
        <references count="2">
          <reference field="2" count="1" selected="0">
            <x v="3"/>
          </reference>
          <reference field="3" count="3">
            <x v="12"/>
            <x v="16"/>
            <x v="17"/>
          </reference>
        </references>
      </pivotArea>
    </format>
    <format dxfId="78">
      <pivotArea dataOnly="0" labelOnly="1" grandCol="1" outline="0" fieldPosition="0"/>
    </format>
    <format dxfId="77">
      <pivotArea dataOnly="0" labelOnly="1" grandCol="1" outline="0" fieldPosition="0"/>
    </format>
    <format dxfId="76">
      <pivotArea outline="0" collapsedLevelsAreSubtotals="1" fieldPosition="0"/>
    </format>
    <format dxfId="75">
      <pivotArea field="8" type="button" dataOnly="0" labelOnly="1" outline="0" axis="axisCol" fieldPosition="0"/>
    </format>
    <format dxfId="74">
      <pivotArea field="7" type="button" dataOnly="0" labelOnly="1" outline="0" axis="axisCol" fieldPosition="1"/>
    </format>
    <format dxfId="73">
      <pivotArea field="6" type="button" dataOnly="0" labelOnly="1" outline="0" axis="axisCol" fieldPosition="2"/>
    </format>
    <format dxfId="72">
      <pivotArea type="topRight" dataOnly="0" labelOnly="1" outline="0" fieldPosition="0"/>
    </format>
    <format dxfId="71">
      <pivotArea dataOnly="0" labelOnly="1" grandCol="1" outline="0" fieldPosition="0"/>
    </format>
    <format dxfId="70">
      <pivotArea outline="0" collapsedLevelsAreSubtotals="1" fieldPosition="0"/>
    </format>
    <format dxfId="69">
      <pivotArea field="8" type="button" dataOnly="0" labelOnly="1" outline="0" axis="axisCol" fieldPosition="0"/>
    </format>
    <format dxfId="68">
      <pivotArea field="7" type="button" dataOnly="0" labelOnly="1" outline="0" axis="axisCol" fieldPosition="1"/>
    </format>
    <format dxfId="67">
      <pivotArea field="6" type="button" dataOnly="0" labelOnly="1" outline="0" axis="axisCol" fieldPosition="2"/>
    </format>
    <format dxfId="66">
      <pivotArea type="topRight" dataOnly="0" labelOnly="1" outline="0" fieldPosition="0"/>
    </format>
    <format dxfId="65">
      <pivotArea dataOnly="0" labelOnly="1" grandCol="1" outline="0" fieldPosition="0"/>
    </format>
    <format dxfId="64">
      <pivotArea type="all" dataOnly="0" outline="0" fieldPosition="0"/>
    </format>
    <format dxfId="63">
      <pivotArea outline="0" collapsedLevelsAreSubtotals="1" fieldPosition="0"/>
    </format>
    <format dxfId="62">
      <pivotArea type="origin" dataOnly="0" labelOnly="1" outline="0" fieldPosition="0"/>
    </format>
    <format dxfId="61">
      <pivotArea field="8" type="button" dataOnly="0" labelOnly="1" outline="0" axis="axisCol" fieldPosition="0"/>
    </format>
    <format dxfId="60">
      <pivotArea field="7" type="button" dataOnly="0" labelOnly="1" outline="0" axis="axisCol" fieldPosition="1"/>
    </format>
    <format dxfId="59">
      <pivotArea field="6" type="button" dataOnly="0" labelOnly="1" outline="0" axis="axisCol" fieldPosition="2"/>
    </format>
    <format dxfId="58">
      <pivotArea type="topRight" dataOnly="0" labelOnly="1" outline="0"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4">
            <x v="0"/>
            <x v="2"/>
            <x v="3"/>
            <x v="8"/>
          </reference>
        </references>
      </pivotArea>
    </format>
    <format dxfId="53">
      <pivotArea dataOnly="0" labelOnly="1" fieldPosition="0">
        <references count="2">
          <reference field="2" count="1" selected="0">
            <x v="1"/>
          </reference>
          <reference field="3" count="7">
            <x v="4"/>
            <x v="5"/>
            <x v="6"/>
            <x v="7"/>
            <x v="10"/>
            <x v="13"/>
            <x v="14"/>
          </reference>
        </references>
      </pivotArea>
    </format>
    <format dxfId="52">
      <pivotArea dataOnly="0" labelOnly="1" fieldPosition="0">
        <references count="2">
          <reference field="2" count="1" selected="0">
            <x v="2"/>
          </reference>
          <reference field="3" count="4">
            <x v="1"/>
            <x v="9"/>
            <x v="11"/>
            <x v="15"/>
          </reference>
        </references>
      </pivotArea>
    </format>
    <format dxfId="51">
      <pivotArea dataOnly="0" labelOnly="1" fieldPosition="0">
        <references count="2">
          <reference field="2" count="1" selected="0">
            <x v="3"/>
          </reference>
          <reference field="3" count="3">
            <x v="12"/>
            <x v="16"/>
            <x v="17"/>
          </reference>
        </references>
      </pivotArea>
    </format>
    <format dxfId="50">
      <pivotArea dataOnly="0" labelOnly="1" fieldPosition="0">
        <references count="1">
          <reference field="8" count="2">
            <x v="1"/>
            <x v="2"/>
          </reference>
        </references>
      </pivotArea>
    </format>
    <format dxfId="49">
      <pivotArea dataOnly="0" labelOnly="1" grandCol="1" outline="0" fieldPosition="0"/>
    </format>
    <format dxfId="48">
      <pivotArea dataOnly="0" labelOnly="1" fieldPosition="0">
        <references count="2">
          <reference field="7" count="1">
            <x v="4"/>
          </reference>
          <reference field="8" count="1" selected="0">
            <x v="1"/>
          </reference>
        </references>
      </pivotArea>
    </format>
    <format dxfId="47">
      <pivotArea dataOnly="0" labelOnly="1" fieldPosition="0">
        <references count="2">
          <reference field="7" count="1">
            <x v="1"/>
          </reference>
          <reference field="8" count="1" selected="0">
            <x v="2"/>
          </reference>
        </references>
      </pivotArea>
    </format>
    <format dxfId="46">
      <pivotArea dataOnly="0" labelOnly="1" fieldPosition="0">
        <references count="3">
          <reference field="6" count="1">
            <x v="12"/>
          </reference>
          <reference field="7" count="1" selected="0">
            <x v="4"/>
          </reference>
          <reference field="8" count="1" selected="0">
            <x v="1"/>
          </reference>
        </references>
      </pivotArea>
    </format>
    <format dxfId="45">
      <pivotArea dataOnly="0" labelOnly="1" fieldPosition="0">
        <references count="3">
          <reference field="6" count="2">
            <x v="1"/>
            <x v="2"/>
          </reference>
          <reference field="7" count="1" selected="0">
            <x v="1"/>
          </reference>
          <reference field="8" count="1" selected="0">
            <x v="2"/>
          </reference>
        </references>
      </pivotArea>
    </format>
    <format dxfId="44">
      <pivotArea type="all" dataOnly="0" outline="0" fieldPosition="0"/>
    </format>
    <format dxfId="43">
      <pivotArea outline="0" collapsedLevelsAreSubtotals="1" fieldPosition="0"/>
    </format>
    <format dxfId="42">
      <pivotArea type="origin" dataOnly="0" labelOnly="1" outline="0" fieldPosition="0"/>
    </format>
    <format dxfId="41">
      <pivotArea field="8" type="button" dataOnly="0" labelOnly="1" outline="0" axis="axisCol" fieldPosition="0"/>
    </format>
    <format dxfId="40">
      <pivotArea field="7" type="button" dataOnly="0" labelOnly="1" outline="0" axis="axisCol" fieldPosition="1"/>
    </format>
    <format dxfId="39">
      <pivotArea field="6" type="button" dataOnly="0" labelOnly="1" outline="0" axis="axisCol" fieldPosition="2"/>
    </format>
    <format dxfId="38">
      <pivotArea type="topRight" dataOnly="0" labelOnly="1" outline="0" fieldPosition="0"/>
    </format>
    <format dxfId="37">
      <pivotArea field="2" type="button" dataOnly="0" labelOnly="1" outline="0" axis="axisRow" fieldPosition="0"/>
    </format>
    <format dxfId="36">
      <pivotArea dataOnly="0" labelOnly="1" fieldPosition="0">
        <references count="1">
          <reference field="2" count="0"/>
        </references>
      </pivotArea>
    </format>
    <format dxfId="35">
      <pivotArea dataOnly="0" labelOnly="1" grandRow="1" outline="0" fieldPosition="0"/>
    </format>
    <format dxfId="34">
      <pivotArea dataOnly="0" labelOnly="1" fieldPosition="0">
        <references count="2">
          <reference field="2" count="1" selected="0">
            <x v="0"/>
          </reference>
          <reference field="3" count="4">
            <x v="0"/>
            <x v="2"/>
            <x v="3"/>
            <x v="8"/>
          </reference>
        </references>
      </pivotArea>
    </format>
    <format dxfId="33">
      <pivotArea dataOnly="0" labelOnly="1" fieldPosition="0">
        <references count="2">
          <reference field="2" count="1" selected="0">
            <x v="1"/>
          </reference>
          <reference field="3" count="7">
            <x v="4"/>
            <x v="5"/>
            <x v="6"/>
            <x v="7"/>
            <x v="10"/>
            <x v="13"/>
            <x v="14"/>
          </reference>
        </references>
      </pivotArea>
    </format>
    <format dxfId="32">
      <pivotArea dataOnly="0" labelOnly="1" fieldPosition="0">
        <references count="2">
          <reference field="2" count="1" selected="0">
            <x v="2"/>
          </reference>
          <reference field="3" count="4">
            <x v="1"/>
            <x v="9"/>
            <x v="11"/>
            <x v="15"/>
          </reference>
        </references>
      </pivotArea>
    </format>
    <format dxfId="31">
      <pivotArea dataOnly="0" labelOnly="1" fieldPosition="0">
        <references count="2">
          <reference field="2" count="1" selected="0">
            <x v="3"/>
          </reference>
          <reference field="3" count="3">
            <x v="12"/>
            <x v="16"/>
            <x v="17"/>
          </reference>
        </references>
      </pivotArea>
    </format>
    <format dxfId="30">
      <pivotArea dataOnly="0" labelOnly="1" fieldPosition="0">
        <references count="1">
          <reference field="8" count="2">
            <x v="1"/>
            <x v="2"/>
          </reference>
        </references>
      </pivotArea>
    </format>
    <format dxfId="29">
      <pivotArea dataOnly="0" labelOnly="1" grandCol="1" outline="0" fieldPosition="0"/>
    </format>
    <format dxfId="28">
      <pivotArea dataOnly="0" labelOnly="1" fieldPosition="0">
        <references count="2">
          <reference field="7" count="1">
            <x v="4"/>
          </reference>
          <reference field="8" count="1" selected="0">
            <x v="1"/>
          </reference>
        </references>
      </pivotArea>
    </format>
    <format dxfId="27">
      <pivotArea dataOnly="0" labelOnly="1" fieldPosition="0">
        <references count="2">
          <reference field="7" count="1">
            <x v="1"/>
          </reference>
          <reference field="8" count="1" selected="0">
            <x v="2"/>
          </reference>
        </references>
      </pivotArea>
    </format>
    <format dxfId="26">
      <pivotArea dataOnly="0" labelOnly="1" fieldPosition="0">
        <references count="3">
          <reference field="6" count="1">
            <x v="12"/>
          </reference>
          <reference field="7" count="1" selected="0">
            <x v="4"/>
          </reference>
          <reference field="8" count="1" selected="0">
            <x v="1"/>
          </reference>
        </references>
      </pivotArea>
    </format>
    <format dxfId="25">
      <pivotArea dataOnly="0" labelOnly="1" fieldPosition="0">
        <references count="3">
          <reference field="6" count="2">
            <x v="1"/>
            <x v="2"/>
          </reference>
          <reference field="7" count="1" selected="0">
            <x v="1"/>
          </reference>
          <reference field="8" count="1" selected="0">
            <x v="2"/>
          </reference>
        </references>
      </pivotArea>
    </format>
    <format dxfId="24">
      <pivotArea collapsedLevelsAreSubtotals="1" fieldPosition="0">
        <references count="1">
          <reference field="2" count="1">
            <x v="0"/>
          </reference>
        </references>
      </pivotArea>
    </format>
    <format dxfId="23">
      <pivotArea collapsedLevelsAreSubtotals="1" fieldPosition="0">
        <references count="2">
          <reference field="2" count="1" selected="0">
            <x v="0"/>
          </reference>
          <reference field="3" count="4">
            <x v="0"/>
            <x v="2"/>
            <x v="3"/>
            <x v="8"/>
          </reference>
        </references>
      </pivotArea>
    </format>
    <format dxfId="22">
      <pivotArea dataOnly="0" labelOnly="1" fieldPosition="0">
        <references count="1">
          <reference field="2" count="1">
            <x v="0"/>
          </reference>
        </references>
      </pivotArea>
    </format>
    <format dxfId="21">
      <pivotArea dataOnly="0" labelOnly="1" fieldPosition="0">
        <references count="2">
          <reference field="2" count="1" selected="0">
            <x v="0"/>
          </reference>
          <reference field="3" count="4">
            <x v="0"/>
            <x v="2"/>
            <x v="3"/>
            <x v="8"/>
          </reference>
        </references>
      </pivotArea>
    </format>
    <format dxfId="20">
      <pivotArea collapsedLevelsAreSubtotals="1" fieldPosition="0">
        <references count="1">
          <reference field="2" count="1">
            <x v="1"/>
          </reference>
        </references>
      </pivotArea>
    </format>
    <format dxfId="19">
      <pivotArea collapsedLevelsAreSubtotals="1" fieldPosition="0">
        <references count="2">
          <reference field="2" count="1" selected="0">
            <x v="1"/>
          </reference>
          <reference field="3" count="7">
            <x v="4"/>
            <x v="5"/>
            <x v="6"/>
            <x v="7"/>
            <x v="10"/>
            <x v="13"/>
            <x v="14"/>
          </reference>
        </references>
      </pivotArea>
    </format>
    <format dxfId="18">
      <pivotArea dataOnly="0" labelOnly="1" fieldPosition="0">
        <references count="1">
          <reference field="2" count="1">
            <x v="1"/>
          </reference>
        </references>
      </pivotArea>
    </format>
    <format dxfId="17">
      <pivotArea dataOnly="0" labelOnly="1" fieldPosition="0">
        <references count="2">
          <reference field="2" count="1" selected="0">
            <x v="1"/>
          </reference>
          <reference field="3" count="7">
            <x v="4"/>
            <x v="5"/>
            <x v="6"/>
            <x v="7"/>
            <x v="10"/>
            <x v="13"/>
            <x v="14"/>
          </reference>
        </references>
      </pivotArea>
    </format>
    <format dxfId="16">
      <pivotArea collapsedLevelsAreSubtotals="1" fieldPosition="0">
        <references count="1">
          <reference field="2" count="1">
            <x v="2"/>
          </reference>
        </references>
      </pivotArea>
    </format>
    <format dxfId="15">
      <pivotArea collapsedLevelsAreSubtotals="1" fieldPosition="0">
        <references count="2">
          <reference field="2" count="1" selected="0">
            <x v="2"/>
          </reference>
          <reference field="3" count="4">
            <x v="1"/>
            <x v="9"/>
            <x v="11"/>
            <x v="15"/>
          </reference>
        </references>
      </pivotArea>
    </format>
    <format dxfId="14">
      <pivotArea dataOnly="0" labelOnly="1" fieldPosition="0">
        <references count="1">
          <reference field="2" count="1">
            <x v="2"/>
          </reference>
        </references>
      </pivotArea>
    </format>
    <format dxfId="13">
      <pivotArea dataOnly="0" labelOnly="1" fieldPosition="0">
        <references count="2">
          <reference field="2" count="1" selected="0">
            <x v="2"/>
          </reference>
          <reference field="3" count="4">
            <x v="1"/>
            <x v="9"/>
            <x v="11"/>
            <x v="15"/>
          </reference>
        </references>
      </pivotArea>
    </format>
    <format dxfId="12">
      <pivotArea collapsedLevelsAreSubtotals="1" fieldPosition="0">
        <references count="1">
          <reference field="2" count="1">
            <x v="3"/>
          </reference>
        </references>
      </pivotArea>
    </format>
    <format dxfId="11">
      <pivotArea collapsedLevelsAreSubtotals="1" fieldPosition="0">
        <references count="2">
          <reference field="2" count="1" selected="0">
            <x v="3"/>
          </reference>
          <reference field="3" count="3">
            <x v="12"/>
            <x v="16"/>
            <x v="17"/>
          </reference>
        </references>
      </pivotArea>
    </format>
    <format dxfId="10">
      <pivotArea dataOnly="0" labelOnly="1" fieldPosition="0">
        <references count="1">
          <reference field="2" count="1">
            <x v="3"/>
          </reference>
        </references>
      </pivotArea>
    </format>
    <format dxfId="9">
      <pivotArea dataOnly="0" labelOnly="1" fieldPosition="0">
        <references count="2">
          <reference field="2" count="1" selected="0">
            <x v="3"/>
          </reference>
          <reference field="3" count="3">
            <x v="12"/>
            <x v="16"/>
            <x v="17"/>
          </reference>
        </references>
      </pivotArea>
    </format>
    <format dxfId="8">
      <pivotArea type="origin" dataOnly="0" labelOnly="1" outline="0" fieldPosition="0"/>
    </format>
    <format dxfId="7">
      <pivotArea field="8"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樞紐分析表2" cacheId="4"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A3:G78" firstHeaderRow="1" firstDataRow="4" firstDataCol="1"/>
  <pivotFields count="13">
    <pivotField numFmtId="1" showAll="0"/>
    <pivotField showAll="0"/>
    <pivotField axis="axisRow" showAll="0">
      <items count="5">
        <item x="3"/>
        <item x="0"/>
        <item x="1"/>
        <item x="2"/>
        <item t="default"/>
      </items>
    </pivotField>
    <pivotField axis="axisRow" showAll="0">
      <items count="19">
        <item x="15"/>
        <item x="10"/>
        <item x="17"/>
        <item x="14"/>
        <item x="2"/>
        <item x="3"/>
        <item sd="0" x="0"/>
        <item x="1"/>
        <item x="16"/>
        <item x="7"/>
        <item x="6"/>
        <item x="9"/>
        <item x="13"/>
        <item x="4"/>
        <item x="5"/>
        <item x="8"/>
        <item x="12"/>
        <item x="11"/>
        <item t="default"/>
      </items>
    </pivotField>
    <pivotField axis="axisRow" showAll="0">
      <items count="60">
        <item x="3"/>
        <item x="6"/>
        <item x="51"/>
        <item x="23"/>
        <item x="31"/>
        <item x="17"/>
        <item x="52"/>
        <item x="18"/>
        <item x="15"/>
        <item x="36"/>
        <item x="22"/>
        <item x="4"/>
        <item x="20"/>
        <item x="0"/>
        <item x="9"/>
        <item x="7"/>
        <item x="8"/>
        <item x="42"/>
        <item x="34"/>
        <item x="48"/>
        <item x="13"/>
        <item x="32"/>
        <item x="53"/>
        <item x="19"/>
        <item x="14"/>
        <item x="49"/>
        <item x="21"/>
        <item x="29"/>
        <item x="11"/>
        <item x="2"/>
        <item x="25"/>
        <item x="12"/>
        <item x="46"/>
        <item x="50"/>
        <item m="1" x="55"/>
        <item x="28"/>
        <item x="41"/>
        <item x="44"/>
        <item x="35"/>
        <item x="27"/>
        <item x="43"/>
        <item x="10"/>
        <item m="1" x="56"/>
        <item m="1" x="58"/>
        <item x="16"/>
        <item x="38"/>
        <item x="33"/>
        <item x="40"/>
        <item m="1" x="57"/>
        <item m="1" x="54"/>
        <item x="30"/>
        <item x="37"/>
        <item x="39"/>
        <item x="26"/>
        <item x="5"/>
        <item x="47"/>
        <item x="1"/>
        <item x="24"/>
        <item x="45"/>
        <item t="default"/>
      </items>
    </pivotField>
    <pivotField dataField="1" showAll="0"/>
    <pivotField axis="axisCol" numFmtId="14" showAll="0">
      <items count="15">
        <item x="0"/>
        <item n="1" x="1"/>
        <item n="2" x="2"/>
        <item n="3" x="3"/>
        <item x="4"/>
        <item x="5"/>
        <item x="6"/>
        <item x="7"/>
        <item x="8"/>
        <item x="9"/>
        <item x="10"/>
        <item x="11"/>
        <item n="12" x="12"/>
        <item x="13"/>
        <item t="default"/>
      </items>
    </pivotField>
    <pivotField showAll="0"/>
    <pivotField showAll="0"/>
    <pivotField showAll="0"/>
    <pivotField showAll="0"/>
    <pivotField axis="axisCol" showAll="0" defaultSubtotal="0">
      <items count="6">
        <item x="0"/>
        <item x="1"/>
        <item x="2"/>
        <item x="3"/>
        <item x="4"/>
        <item x="5"/>
      </items>
    </pivotField>
    <pivotField axis="axisCol" showAll="0" defaultSubtotal="0">
      <items count="4">
        <item x="0"/>
        <item x="1"/>
        <item x="2"/>
        <item x="3"/>
      </items>
    </pivotField>
  </pivotFields>
  <rowFields count="3">
    <field x="2"/>
    <field x="3"/>
    <field x="4"/>
  </rowFields>
  <rowItems count="72">
    <i>
      <x/>
    </i>
    <i r="1">
      <x/>
    </i>
    <i r="2">
      <x v="2"/>
    </i>
    <i r="2">
      <x v="19"/>
    </i>
    <i r="2">
      <x v="25"/>
    </i>
    <i r="2">
      <x v="33"/>
    </i>
    <i r="1">
      <x v="2"/>
    </i>
    <i r="2">
      <x v="22"/>
    </i>
    <i r="1">
      <x v="3"/>
    </i>
    <i r="2">
      <x v="32"/>
    </i>
    <i r="2">
      <x v="55"/>
    </i>
    <i r="2">
      <x v="58"/>
    </i>
    <i r="1">
      <x v="8"/>
    </i>
    <i r="2">
      <x v="6"/>
    </i>
    <i>
      <x v="1"/>
    </i>
    <i r="1">
      <x v="4"/>
    </i>
    <i r="2">
      <x v="5"/>
    </i>
    <i r="2">
      <x v="7"/>
    </i>
    <i r="2">
      <x v="23"/>
    </i>
    <i r="2">
      <x v="29"/>
    </i>
    <i r="2">
      <x v="44"/>
    </i>
    <i r="1">
      <x v="5"/>
    </i>
    <i r="2">
      <x v="3"/>
    </i>
    <i r="2">
      <x v="10"/>
    </i>
    <i r="2">
      <x v="12"/>
    </i>
    <i r="2">
      <x v="26"/>
    </i>
    <i r="1">
      <x v="6"/>
    </i>
    <i r="1">
      <x v="7"/>
    </i>
    <i r="2">
      <x v="8"/>
    </i>
    <i r="2">
      <x v="20"/>
    </i>
    <i r="2">
      <x v="24"/>
    </i>
    <i r="2">
      <x v="28"/>
    </i>
    <i r="2">
      <x v="31"/>
    </i>
    <i r="2">
      <x v="41"/>
    </i>
    <i r="1">
      <x v="10"/>
    </i>
    <i r="2">
      <x v="21"/>
    </i>
    <i r="2">
      <x v="29"/>
    </i>
    <i r="1">
      <x v="13"/>
    </i>
    <i r="2">
      <x v="30"/>
    </i>
    <i r="2">
      <x v="53"/>
    </i>
    <i r="2">
      <x v="57"/>
    </i>
    <i r="1">
      <x v="14"/>
    </i>
    <i r="2">
      <x v="4"/>
    </i>
    <i r="2">
      <x v="27"/>
    </i>
    <i r="2">
      <x v="29"/>
    </i>
    <i r="2">
      <x v="35"/>
    </i>
    <i r="2">
      <x v="39"/>
    </i>
    <i r="2">
      <x v="50"/>
    </i>
    <i>
      <x v="2"/>
    </i>
    <i r="1">
      <x v="1"/>
    </i>
    <i r="2">
      <x v="29"/>
    </i>
    <i r="2">
      <x v="47"/>
    </i>
    <i r="1">
      <x v="9"/>
    </i>
    <i r="2">
      <x v="9"/>
    </i>
    <i r="2">
      <x v="18"/>
    </i>
    <i r="2">
      <x v="38"/>
    </i>
    <i r="2">
      <x v="46"/>
    </i>
    <i r="2">
      <x v="51"/>
    </i>
    <i r="1">
      <x v="11"/>
    </i>
    <i r="2">
      <x v="47"/>
    </i>
    <i r="1">
      <x v="15"/>
    </i>
    <i r="2">
      <x v="45"/>
    </i>
    <i r="2">
      <x v="52"/>
    </i>
    <i>
      <x v="3"/>
    </i>
    <i r="1">
      <x v="12"/>
    </i>
    <i r="2">
      <x v="37"/>
    </i>
    <i r="1">
      <x v="16"/>
    </i>
    <i r="2">
      <x v="40"/>
    </i>
    <i r="1">
      <x v="17"/>
    </i>
    <i r="2">
      <x v="17"/>
    </i>
    <i r="2">
      <x v="36"/>
    </i>
    <i t="grand">
      <x/>
    </i>
  </rowItems>
  <colFields count="3">
    <field x="12"/>
    <field x="11"/>
    <field x="6"/>
  </colFields>
  <colItems count="6">
    <i>
      <x v="1"/>
      <x v="1"/>
      <x v="2"/>
    </i>
    <i r="1">
      <x v="4"/>
      <x v="12"/>
    </i>
    <i>
      <x v="2"/>
      <x v="1"/>
      <x v="1"/>
    </i>
    <i r="2">
      <x v="2"/>
    </i>
    <i r="2">
      <x v="3"/>
    </i>
    <i t="grand">
      <x/>
    </i>
  </colItems>
  <dataFields count="1">
    <dataField name="加總 - Số lượng" fld="5" baseField="2" baseItem="0" numFmtId="165"/>
  </dataFields>
  <formats count="7">
    <format dxfId="6">
      <pivotArea collapsedLevelsAreSubtotals="1" fieldPosition="0">
        <references count="3">
          <reference field="2" count="1" selected="0">
            <x v="1"/>
          </reference>
          <reference field="3" count="1" selected="0">
            <x v="7"/>
          </reference>
          <reference field="4" count="1">
            <x v="31"/>
          </reference>
        </references>
      </pivotArea>
    </format>
    <format dxfId="5">
      <pivotArea dataOnly="0" labelOnly="1" fieldPosition="0">
        <references count="3">
          <reference field="2" count="1" selected="0">
            <x v="1"/>
          </reference>
          <reference field="3" count="1" selected="0">
            <x v="7"/>
          </reference>
          <reference field="4" count="1">
            <x v="31"/>
          </reference>
        </references>
      </pivotArea>
    </format>
    <format dxfId="4">
      <pivotArea collapsedLevelsAreSubtotals="1" fieldPosition="0">
        <references count="3">
          <reference field="2" count="1" selected="0">
            <x v="1"/>
          </reference>
          <reference field="3" count="1" selected="0">
            <x v="14"/>
          </reference>
          <reference field="4" count="1">
            <x v="49"/>
          </reference>
        </references>
      </pivotArea>
    </format>
    <format dxfId="3">
      <pivotArea dataOnly="0" labelOnly="1" fieldPosition="0">
        <references count="3">
          <reference field="2" count="1" selected="0">
            <x v="1"/>
          </reference>
          <reference field="3" count="1" selected="0">
            <x v="14"/>
          </reference>
          <reference field="4" count="1">
            <x v="49"/>
          </reference>
        </references>
      </pivotArea>
    </format>
    <format dxfId="2">
      <pivotArea collapsedLevelsAreSubtotals="1" fieldPosition="0">
        <references count="3">
          <reference field="2" count="1" selected="0">
            <x v="1"/>
          </reference>
          <reference field="3" count="1" selected="0">
            <x v="7"/>
          </reference>
          <reference field="4" count="1">
            <x v="8"/>
          </reference>
        </references>
      </pivotArea>
    </format>
    <format dxfId="1">
      <pivotArea dataOnly="0" labelOnly="1" fieldPosition="0">
        <references count="3">
          <reference field="2" count="1" selected="0">
            <x v="1"/>
          </reference>
          <reference field="3" count="1" selected="0">
            <x v="7"/>
          </reference>
          <reference field="4" count="1">
            <x v="8"/>
          </reference>
        </references>
      </pivotArea>
    </format>
    <format dxfId="0">
      <pivotArea dataOnly="0" labelOnly="1" fieldPosition="0">
        <references count="3">
          <reference field="6" count="1">
            <x v="2"/>
          </reference>
          <reference field="11" count="1" selected="0">
            <x v="1"/>
          </reference>
          <reference field="1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30"/>
  <sheetViews>
    <sheetView showGridLines="0" zoomScaleNormal="100" workbookViewId="0">
      <pane xSplit="4" ySplit="5" topLeftCell="E6" activePane="bottomRight" state="frozen"/>
      <selection pane="topRight" activeCell="E1" sqref="E1"/>
      <selection pane="bottomLeft" activeCell="A6" sqref="A6"/>
      <selection pane="bottomRight" activeCell="C6" sqref="C6"/>
    </sheetView>
  </sheetViews>
  <sheetFormatPr defaultColWidth="9" defaultRowHeight="13.5"/>
  <cols>
    <col min="1" max="1" width="0.7109375" style="7" customWidth="1"/>
    <col min="2" max="2" width="31.7109375" style="7" customWidth="1"/>
    <col min="3" max="3" width="19.28515625" style="8" customWidth="1"/>
    <col min="4" max="4" width="11" style="8" customWidth="1"/>
    <col min="5" max="5" width="8.140625" style="8" customWidth="1"/>
    <col min="6" max="6" width="9.28515625" style="9" customWidth="1"/>
    <col min="7" max="7" width="9.85546875" style="8" bestFit="1" customWidth="1"/>
    <col min="8" max="9" width="8.140625" style="8" customWidth="1"/>
    <col min="10" max="10" width="9" style="8" customWidth="1"/>
    <col min="11" max="11" width="13.42578125" style="8" customWidth="1"/>
    <col min="12" max="12" width="13" style="8" customWidth="1"/>
    <col min="13" max="16384" width="9" style="7"/>
  </cols>
  <sheetData>
    <row r="1" spans="2:12" ht="14.25" thickBot="1"/>
    <row r="2" spans="2:12" ht="30.75" customHeight="1">
      <c r="B2" s="54" t="s">
        <v>101</v>
      </c>
      <c r="C2" s="55" t="s">
        <v>83</v>
      </c>
      <c r="D2" s="16"/>
      <c r="E2" s="16"/>
      <c r="F2" s="17"/>
      <c r="G2" s="124" t="s">
        <v>285</v>
      </c>
      <c r="H2" s="124" t="s">
        <v>84</v>
      </c>
      <c r="I2" s="124" t="s">
        <v>85</v>
      </c>
      <c r="J2" s="124" t="s">
        <v>86</v>
      </c>
      <c r="K2" s="127" t="s">
        <v>87</v>
      </c>
      <c r="L2" s="130" t="s">
        <v>78</v>
      </c>
    </row>
    <row r="3" spans="2:12" ht="27">
      <c r="B3" s="18"/>
      <c r="C3" s="14" t="s">
        <v>102</v>
      </c>
      <c r="D3" s="14" t="s">
        <v>103</v>
      </c>
      <c r="E3" s="14"/>
      <c r="F3" s="19" t="s">
        <v>82</v>
      </c>
      <c r="G3" s="125"/>
      <c r="H3" s="125"/>
      <c r="I3" s="125"/>
      <c r="J3" s="125"/>
      <c r="K3" s="128"/>
      <c r="L3" s="131"/>
    </row>
    <row r="4" spans="2:12">
      <c r="B4" s="18"/>
      <c r="C4" s="14" t="s">
        <v>65</v>
      </c>
      <c r="D4" s="14" t="s">
        <v>66</v>
      </c>
      <c r="E4" s="14"/>
      <c r="F4" s="19"/>
      <c r="G4" s="125"/>
      <c r="H4" s="125"/>
      <c r="I4" s="125"/>
      <c r="J4" s="125"/>
      <c r="K4" s="128"/>
      <c r="L4" s="131"/>
    </row>
    <row r="5" spans="2:12" ht="14.25" thickBot="1">
      <c r="B5" s="36" t="s">
        <v>79</v>
      </c>
      <c r="C5" s="37" t="s">
        <v>1</v>
      </c>
      <c r="D5" s="37" t="s">
        <v>67</v>
      </c>
      <c r="E5" s="37" t="s">
        <v>68</v>
      </c>
      <c r="F5" s="38"/>
      <c r="G5" s="126"/>
      <c r="H5" s="126"/>
      <c r="I5" s="126"/>
      <c r="J5" s="126"/>
      <c r="K5" s="129"/>
      <c r="L5" s="132"/>
    </row>
    <row r="6" spans="2:12">
      <c r="B6" s="39" t="s">
        <v>57</v>
      </c>
      <c r="C6" s="40">
        <v>12</v>
      </c>
      <c r="D6" s="40"/>
      <c r="E6" s="40">
        <v>1</v>
      </c>
      <c r="F6" s="40">
        <v>13</v>
      </c>
      <c r="G6" s="41">
        <f>SUM(G7:G10)</f>
        <v>7</v>
      </c>
      <c r="H6" s="42">
        <f t="shared" ref="H6:J6" si="0">SUM(H7:H10)</f>
        <v>3</v>
      </c>
      <c r="I6" s="42">
        <f t="shared" si="0"/>
        <v>4</v>
      </c>
      <c r="J6" s="42">
        <f t="shared" si="0"/>
        <v>0</v>
      </c>
      <c r="K6" s="42">
        <f>SUM(K7:K10)</f>
        <v>5</v>
      </c>
      <c r="L6" s="43"/>
    </row>
    <row r="7" spans="2:12">
      <c r="B7" s="20" t="s">
        <v>72</v>
      </c>
      <c r="C7" s="15">
        <v>4</v>
      </c>
      <c r="D7" s="15"/>
      <c r="E7" s="15">
        <v>1</v>
      </c>
      <c r="F7" s="15">
        <v>5</v>
      </c>
      <c r="G7" s="21">
        <v>2</v>
      </c>
      <c r="H7" s="10"/>
      <c r="I7" s="10">
        <v>2</v>
      </c>
      <c r="J7" s="10"/>
      <c r="K7" s="10">
        <f>GETPIVOTDATA("Số lượng
需求人数",$B$2,"需求中心","Admin Center","Bộ phận
需求部门 ","Admin","Thời gian tuyển
需求时间 ",12,"季度",4,"年",2022)+GETPIVOTDATA("Số lượng
需求人数",$B$2,"需求中心","Admin Center","Bộ phận
需求部门 ","Admin","Thời gian tuyển
需求时间 ",1,"季度",1,"年",2023)-G7</f>
        <v>2</v>
      </c>
      <c r="L7" s="22"/>
    </row>
    <row r="8" spans="2:12">
      <c r="B8" s="20" t="s">
        <v>70</v>
      </c>
      <c r="C8" s="15">
        <v>2</v>
      </c>
      <c r="D8" s="15"/>
      <c r="E8" s="15"/>
      <c r="F8" s="15">
        <v>2</v>
      </c>
      <c r="G8" s="21">
        <v>2</v>
      </c>
      <c r="H8" s="10"/>
      <c r="I8" s="10">
        <v>2</v>
      </c>
      <c r="J8" s="10"/>
      <c r="K8" s="10">
        <f>GETPIVOTDATA("Số lượng
需求人数",$B$2,"需求中心","Admin Center","Bộ phận
需求部门 ","Finance ","Thời gian tuyển
需求时间 ",12,"季度",4,"年",2022)+GETPIVOTDATA("Số lượng
需求人数",$B$2,"需求中心","Admin Center","Bộ phận
需求部门 ","Finance ","Thời gian tuyển
需求时间 ",1,"季度",1,"年",2023)-G8</f>
        <v>0</v>
      </c>
      <c r="L8" s="22"/>
    </row>
    <row r="9" spans="2:12">
      <c r="B9" s="20" t="s">
        <v>73</v>
      </c>
      <c r="C9" s="15">
        <v>4</v>
      </c>
      <c r="D9" s="15"/>
      <c r="E9" s="15"/>
      <c r="F9" s="15">
        <v>4</v>
      </c>
      <c r="G9" s="21">
        <v>2</v>
      </c>
      <c r="H9" s="10">
        <v>2</v>
      </c>
      <c r="I9" s="10"/>
      <c r="J9" s="10"/>
      <c r="K9" s="10">
        <f>GETPIVOTDATA("Số lượng
需求人数",$B$2,"需求中心","Admin Center","Bộ phận
需求部门 ","HR","Thời gian tuyển
需求时间 ",12,"季度",4,"年",2022)+GETPIVOTDATA("Số lượng
需求人数",$B$2,"需求中心","Admin Center","Bộ phận
需求部门 ","HR","Thời gian tuyển
需求时间 ",1,"季度",1,"年",2023)-G9</f>
        <v>2</v>
      </c>
      <c r="L9" s="22"/>
    </row>
    <row r="10" spans="2:12" ht="14.25" thickBot="1">
      <c r="B10" s="44" t="s">
        <v>59</v>
      </c>
      <c r="C10" s="45">
        <v>2</v>
      </c>
      <c r="D10" s="45"/>
      <c r="E10" s="45"/>
      <c r="F10" s="45">
        <v>2</v>
      </c>
      <c r="G10" s="46">
        <v>1</v>
      </c>
      <c r="H10" s="47">
        <v>1</v>
      </c>
      <c r="I10" s="47"/>
      <c r="J10" s="47"/>
      <c r="K10" s="47">
        <f>GETPIVOTDATA("Số lượng
需求人数",$B$2,"需求中心","Admin Center","Bộ phận
需求部门 ","MIS","Thời gian tuyển
需求时间 ",12,"季度",4,"年",2022)+GETPIVOTDATA("Số lượng
需求人数",$B$2,"需求中心","Admin Center","Bộ phận
需求部门 ","MIS","Thời gian tuyển
需求时间 ",1,"季度",1,"年",2023)-G10</f>
        <v>1</v>
      </c>
      <c r="L10" s="48"/>
    </row>
    <row r="11" spans="2:12">
      <c r="B11" s="39" t="s">
        <v>61</v>
      </c>
      <c r="C11" s="40">
        <v>32</v>
      </c>
      <c r="D11" s="40">
        <v>29</v>
      </c>
      <c r="E11" s="40">
        <v>15</v>
      </c>
      <c r="F11" s="40">
        <v>76</v>
      </c>
      <c r="G11" s="41">
        <f>SUM(G12:G18)</f>
        <v>8</v>
      </c>
      <c r="H11" s="42">
        <f t="shared" ref="H11:J11" si="1">SUM(H12:H18)</f>
        <v>0</v>
      </c>
      <c r="I11" s="42">
        <f t="shared" si="1"/>
        <v>7</v>
      </c>
      <c r="J11" s="42">
        <f t="shared" si="1"/>
        <v>1</v>
      </c>
      <c r="K11" s="42">
        <f>SUM(K12:K18)</f>
        <v>53</v>
      </c>
      <c r="L11" s="43"/>
    </row>
    <row r="12" spans="2:12">
      <c r="B12" s="20" t="s">
        <v>5</v>
      </c>
      <c r="C12" s="15">
        <v>3</v>
      </c>
      <c r="D12" s="15">
        <v>2</v>
      </c>
      <c r="E12" s="15">
        <v>2</v>
      </c>
      <c r="F12" s="15">
        <v>7</v>
      </c>
      <c r="G12" s="21">
        <v>2</v>
      </c>
      <c r="H12" s="10"/>
      <c r="I12" s="10">
        <v>1</v>
      </c>
      <c r="J12" s="10">
        <v>1</v>
      </c>
      <c r="K12" s="10">
        <f>GETPIVOTDATA("Số lượng
需求人数",$B$2,"需求中心","Production center","Bộ phận
需求部门 ","IE","Thời gian tuyển
需求时间 ",12,"季度",4,"年",2022)+GETPIVOTDATA("Số lượng
需求人数",$B$2,"需求中心","Production center","Bộ phận
需求部门 ","IE","Thời gian tuyển
需求时间 ",1,"季度",1,"年",2023)-G12</f>
        <v>3</v>
      </c>
      <c r="L12" s="22"/>
    </row>
    <row r="13" spans="2:12">
      <c r="B13" s="20" t="s">
        <v>63</v>
      </c>
      <c r="C13" s="15">
        <v>1</v>
      </c>
      <c r="D13" s="15">
        <v>1</v>
      </c>
      <c r="E13" s="15">
        <v>2</v>
      </c>
      <c r="F13" s="15">
        <v>4</v>
      </c>
      <c r="G13" s="21">
        <v>1</v>
      </c>
      <c r="H13" s="10"/>
      <c r="I13" s="10">
        <v>1</v>
      </c>
      <c r="J13" s="10"/>
      <c r="K13" s="10">
        <f>GETPIVOTDATA("Số lượng
需求人数",$B$2,"需求中心","Production center","Bộ phận
需求部门 ","ME","Thời gian tuyển
需求时间 ",12,"季度",4,"年",2022)+GETPIVOTDATA("Số lượng
需求人数",$B$2,"需求中心","Production center","Bộ phận
需求部门 ","ME","Thời gian tuyển
需求时间 ",1,"季度",1,"年",2023)-G13</f>
        <v>1</v>
      </c>
      <c r="L13" s="22"/>
    </row>
    <row r="14" spans="2:12">
      <c r="B14" s="20" t="s">
        <v>74</v>
      </c>
      <c r="C14" s="15">
        <v>3</v>
      </c>
      <c r="D14" s="15">
        <v>17</v>
      </c>
      <c r="E14" s="15"/>
      <c r="F14" s="15">
        <v>20</v>
      </c>
      <c r="G14" s="21">
        <v>1</v>
      </c>
      <c r="H14" s="10"/>
      <c r="I14" s="10">
        <v>1</v>
      </c>
      <c r="J14" s="10"/>
      <c r="K14" s="10">
        <f>GETPIVOTDATA("Số lượng
需求人数",$B$2,"需求中心","Production center","Bộ phận
需求部门 ","MFGI","Thời gian tuyển
需求时间 ",12,"季度",4,"年",2022)+GETPIVOTDATA("Số lượng
需求人数",$B$2,"需求中心","Production center","Bộ phận
需求部门 ","MFGI","Thời gian tuyển
需求时间 ",1,"季度",1,"年",2023)-G14</f>
        <v>19</v>
      </c>
      <c r="L14" s="22"/>
    </row>
    <row r="15" spans="2:12">
      <c r="B15" s="20" t="s">
        <v>76</v>
      </c>
      <c r="C15" s="15">
        <v>13</v>
      </c>
      <c r="D15" s="15">
        <v>8</v>
      </c>
      <c r="E15" s="15">
        <v>6</v>
      </c>
      <c r="F15" s="15">
        <v>27</v>
      </c>
      <c r="G15" s="21">
        <v>2</v>
      </c>
      <c r="H15" s="10"/>
      <c r="I15" s="10">
        <v>2</v>
      </c>
      <c r="J15" s="10"/>
      <c r="K15" s="10">
        <f>GETPIVOTDATA("Số lượng
需求人数",$B$2,"需求中心","Production center","Bộ phận
需求部门 ","MFGII","Thời gian tuyển
需求时间 ",12,"季度",4,"年",2022)+GETPIVOTDATA("Số lượng
需求人数",$B$2,"需求中心","Production center","Bộ phận
需求部门 ","MFGII","Thời gian tuyển
需求时间 ",1,"季度",1,"年",2023)-G15</f>
        <v>19</v>
      </c>
      <c r="L15" s="22" t="s">
        <v>284</v>
      </c>
    </row>
    <row r="16" spans="2:12">
      <c r="B16" s="20" t="s">
        <v>7</v>
      </c>
      <c r="C16" s="15">
        <v>3</v>
      </c>
      <c r="D16" s="15"/>
      <c r="E16" s="15"/>
      <c r="F16" s="15">
        <v>3</v>
      </c>
      <c r="G16" s="21"/>
      <c r="H16" s="10"/>
      <c r="I16" s="10"/>
      <c r="J16" s="10"/>
      <c r="K16" s="10">
        <f>GETPIVOTDATA("Số lượng
需求人数",$B$2,"需求中心","Production center","Bộ phận
需求部门 ","PE","Thời gian tuyển
需求时间 ",12,"季度",4,"年",2022)+GETPIVOTDATA("Số lượng
需求人数",$B$2,"需求中心","Production center","Bộ phận
需求部门 ","PE","Thời gian tuyển
需求时间 ",1,"季度",1,"年",2023)-G16</f>
        <v>3</v>
      </c>
      <c r="L16" s="22"/>
    </row>
    <row r="17" spans="2:12">
      <c r="B17" s="20" t="s">
        <v>9</v>
      </c>
      <c r="C17" s="15">
        <v>3</v>
      </c>
      <c r="D17" s="15">
        <v>1</v>
      </c>
      <c r="E17" s="15">
        <v>1</v>
      </c>
      <c r="F17" s="15">
        <v>5</v>
      </c>
      <c r="G17" s="21"/>
      <c r="H17" s="10"/>
      <c r="I17" s="10"/>
      <c r="J17" s="10"/>
      <c r="K17" s="10">
        <f>GETPIVOTDATA("Số lượng
需求人数",$B$2,"需求中心","Production center","Bộ phận
需求部门 ","RE","Thời gian tuyển
需求时间 ",12,"季度",4,"年",2022)+GETPIVOTDATA("Số lượng
需求人数",$B$2,"需求中心","Production center","Bộ phận
需求部门 ","RE","Thời gian tuyển
需求时间 ",1,"季度",1,"年",2023)-G17</f>
        <v>4</v>
      </c>
      <c r="L17" s="22"/>
    </row>
    <row r="18" spans="2:12" ht="14.25" thickBot="1">
      <c r="B18" s="44" t="s">
        <v>10</v>
      </c>
      <c r="C18" s="45">
        <v>6</v>
      </c>
      <c r="D18" s="45"/>
      <c r="E18" s="45">
        <v>4</v>
      </c>
      <c r="F18" s="45">
        <v>10</v>
      </c>
      <c r="G18" s="46">
        <v>2</v>
      </c>
      <c r="H18" s="47"/>
      <c r="I18" s="47">
        <v>2</v>
      </c>
      <c r="J18" s="47"/>
      <c r="K18" s="47">
        <f>GETPIVOTDATA("Số lượng
需求人数",$B$2,"需求中心","Production center","Bộ phận
需求部门 ","TE","Thời gian tuyển
需求时间 ",12,"季度",4,"年",2022)+GETPIVOTDATA("Số lượng
需求人数",$B$2,"需求中心","Production center","Bộ phận
需求部门 ","TE","Thời gian tuyển
需求时间 ",1,"季度",1,"年",2023)-G18</f>
        <v>4</v>
      </c>
      <c r="L18" s="48"/>
    </row>
    <row r="19" spans="2:12">
      <c r="B19" s="39" t="s">
        <v>62</v>
      </c>
      <c r="C19" s="40">
        <v>5</v>
      </c>
      <c r="D19" s="40">
        <v>9</v>
      </c>
      <c r="E19" s="40">
        <v>2</v>
      </c>
      <c r="F19" s="40">
        <v>16</v>
      </c>
      <c r="G19" s="41">
        <f>SUM(G20:G23)</f>
        <v>3</v>
      </c>
      <c r="H19" s="42">
        <f t="shared" ref="H19:J19" si="2">SUM(H20:H23)</f>
        <v>0</v>
      </c>
      <c r="I19" s="42">
        <f t="shared" si="2"/>
        <v>2</v>
      </c>
      <c r="J19" s="42">
        <f t="shared" si="2"/>
        <v>1</v>
      </c>
      <c r="K19" s="42">
        <f>SUM(K20:K23)</f>
        <v>11</v>
      </c>
      <c r="L19" s="43"/>
    </row>
    <row r="20" spans="2:12">
      <c r="B20" s="20" t="s">
        <v>64</v>
      </c>
      <c r="C20" s="15">
        <v>1</v>
      </c>
      <c r="D20" s="15"/>
      <c r="E20" s="15">
        <v>1</v>
      </c>
      <c r="F20" s="15">
        <v>2</v>
      </c>
      <c r="G20" s="21"/>
      <c r="H20" s="10"/>
      <c r="I20" s="10"/>
      <c r="J20" s="10"/>
      <c r="K20" s="10">
        <f>GETPIVOTDATA("Số lượng
需求人数",$B$2,"需求中心","Quality Center","Bộ phận
需求部门 ","CQA","Thời gian tuyển
需求时间 ",12,"季度",4,"年",2022)+GETPIVOTDATA("Số lượng
需求人数",$B$2,"需求中心","Quality Center","Bộ phận
需求部门 ","CQA","Thời gian tuyển
需求时间 ",1,"季度",1,"年",2023)-G20</f>
        <v>1</v>
      </c>
      <c r="L20" s="22"/>
    </row>
    <row r="21" spans="2:12">
      <c r="B21" s="20" t="s">
        <v>6</v>
      </c>
      <c r="C21" s="15">
        <v>3</v>
      </c>
      <c r="D21" s="15">
        <v>5</v>
      </c>
      <c r="E21" s="15">
        <v>1</v>
      </c>
      <c r="F21" s="15">
        <v>9</v>
      </c>
      <c r="G21" s="21">
        <v>1</v>
      </c>
      <c r="H21" s="10"/>
      <c r="I21" s="10">
        <v>1</v>
      </c>
      <c r="J21" s="10"/>
      <c r="K21" s="10">
        <f>GETPIVOTDATA("Số lượng
需求人数",$B$2,"需求中心","Quality Center","Bộ phận
需求部门 ","MQA","Thời gian tuyển
需求时间 ",12,"季度",4,"年",2022)+GETPIVOTDATA("Số lượng
需求人数",$B$2,"需求中心","Quality Center","Bộ phận
需求部门 ","MQA","Thời gian tuyển
需求时间 ",1,"季度",1,"年",2023)-G21</f>
        <v>7</v>
      </c>
      <c r="L21" s="22"/>
    </row>
    <row r="22" spans="2:12">
      <c r="B22" s="20" t="s">
        <v>8</v>
      </c>
      <c r="C22" s="15"/>
      <c r="D22" s="15">
        <v>1</v>
      </c>
      <c r="E22" s="15"/>
      <c r="F22" s="15">
        <v>1</v>
      </c>
      <c r="G22" s="21">
        <v>1</v>
      </c>
      <c r="H22" s="10"/>
      <c r="I22" s="10"/>
      <c r="J22" s="10">
        <v>1</v>
      </c>
      <c r="K22" s="10">
        <f>GETPIVOTDATA("Số lượng
需求人数",$B$2,"需求中心","Quality Center","Bộ phận
需求部门 ","PQA","Thời gian tuyển
需求时间 ",12,"季度",4,"年",2022)+GETPIVOTDATA("Số lượng
需求人数",$B$2,"需求中心","Quality Center","Bộ phận
需求部门 ","PQA","Thời gian tuyển
需求时间 ",1,"季度",1,"年",2023)-G22</f>
        <v>0</v>
      </c>
      <c r="L22" s="22"/>
    </row>
    <row r="23" spans="2:12" ht="14.25" thickBot="1">
      <c r="B23" s="44" t="s">
        <v>11</v>
      </c>
      <c r="C23" s="45">
        <v>1</v>
      </c>
      <c r="D23" s="45">
        <v>3</v>
      </c>
      <c r="E23" s="45"/>
      <c r="F23" s="45">
        <v>4</v>
      </c>
      <c r="G23" s="46">
        <v>1</v>
      </c>
      <c r="H23" s="47"/>
      <c r="I23" s="47">
        <v>1</v>
      </c>
      <c r="J23" s="47"/>
      <c r="K23" s="47">
        <f>GETPIVOTDATA("Số lượng
需求人数",$B$2,"需求中心","Quality Center","Bộ phận
需求部门 ","VQA","Thời gian tuyển
需求时间 ",12,"季度",4,"年",2022)+GETPIVOTDATA("Số lượng
需求人数",$B$2,"需求中心","Quality Center","Bộ phận
需求部门 ","VQA","Thời gian tuyển
需求时间 ",1,"季度",1,"年",2023)-G23</f>
        <v>3</v>
      </c>
      <c r="L23" s="48"/>
    </row>
    <row r="24" spans="2:12">
      <c r="B24" s="39" t="s">
        <v>53</v>
      </c>
      <c r="C24" s="40">
        <v>5</v>
      </c>
      <c r="D24" s="40"/>
      <c r="E24" s="40"/>
      <c r="F24" s="40">
        <v>5</v>
      </c>
      <c r="G24" s="41">
        <f>SUM(G25:G27)</f>
        <v>2</v>
      </c>
      <c r="H24" s="42">
        <f t="shared" ref="H24:J24" si="3">SUM(H25:H27)</f>
        <v>1</v>
      </c>
      <c r="I24" s="42">
        <f t="shared" si="3"/>
        <v>1</v>
      </c>
      <c r="J24" s="42">
        <f t="shared" si="3"/>
        <v>0</v>
      </c>
      <c r="K24" s="42">
        <f>SUM(K25:K27)</f>
        <v>3</v>
      </c>
      <c r="L24" s="43"/>
    </row>
    <row r="25" spans="2:12">
      <c r="B25" s="20" t="s">
        <v>69</v>
      </c>
      <c r="C25" s="15">
        <v>1</v>
      </c>
      <c r="D25" s="15"/>
      <c r="E25" s="15"/>
      <c r="F25" s="15">
        <v>1</v>
      </c>
      <c r="G25" s="21">
        <v>1</v>
      </c>
      <c r="H25" s="10">
        <v>1</v>
      </c>
      <c r="I25" s="10"/>
      <c r="J25" s="10"/>
      <c r="K25" s="10">
        <f>GETPIVOTDATA("Số lượng
需求人数",$B$2,"需求中心","Supply Chain ","Bộ phận
需求部门 ","Purchash","Thời gian tuyển
需求时间 ",12,"季度",4,"年",2022)+GETPIVOTDATA("Số lượng
需求人数",$B$2,"需求中心","Supply Chain ","Bộ phận
需求部门 ","Purchash","Thời gian tuyển
需求时间 ",1,"季度",1,"年",2023)-G25</f>
        <v>0</v>
      </c>
      <c r="L25" s="22"/>
    </row>
    <row r="26" spans="2:12">
      <c r="B26" s="20" t="s">
        <v>55</v>
      </c>
      <c r="C26" s="15">
        <v>1</v>
      </c>
      <c r="D26" s="15"/>
      <c r="E26" s="15"/>
      <c r="F26" s="15">
        <v>1</v>
      </c>
      <c r="G26" s="21"/>
      <c r="H26" s="10"/>
      <c r="I26" s="10"/>
      <c r="J26" s="10"/>
      <c r="K26" s="10">
        <f>GETPIVOTDATA("Số lượng
需求人数",$B$2,"需求中心","Supply Chain ","Bộ phận
需求部门 ","WareHouse","Thời gian tuyển
需求时间 ",12,"季度",4,"年",2022)+GETPIVOTDATA("Số lượng
需求人数",$B$2,"需求中心","Supply Chain ","Bộ phận
需求部门 ","WareHouse","Thời gian tuyển
需求时间 ",1,"季度",1,"年",2023)-G26</f>
        <v>1</v>
      </c>
      <c r="L26" s="22"/>
    </row>
    <row r="27" spans="2:12" ht="14.25" thickBot="1">
      <c r="B27" s="44" t="s">
        <v>2</v>
      </c>
      <c r="C27" s="45">
        <v>3</v>
      </c>
      <c r="D27" s="45"/>
      <c r="E27" s="45"/>
      <c r="F27" s="45">
        <v>3</v>
      </c>
      <c r="G27" s="46">
        <v>1</v>
      </c>
      <c r="H27" s="47"/>
      <c r="I27" s="47">
        <v>1</v>
      </c>
      <c r="J27" s="47"/>
      <c r="K27" s="47">
        <f>GETPIVOTDATA("Số lượng
需求人数",$B$2,"需求中心","Supply Chain ","Bộ phận
需求部门 ","運籌管理部/Xuất nhập khẩu ","Thời gian tuyển
需求时间 ",12,"季度",4,"年",2022)+GETPIVOTDATA("Số lượng
需求人数",$B$2,"需求中心","Supply Chain ","Bộ phận
需求部门 ","運籌管理部/Xuất nhập khẩu ","Thời gian tuyển
需求时间 ",1,"季度",1,"年",2023)-G27</f>
        <v>2</v>
      </c>
      <c r="L27" s="48"/>
    </row>
    <row r="28" spans="2:12">
      <c r="B28" s="49" t="s">
        <v>82</v>
      </c>
      <c r="C28" s="50">
        <v>54</v>
      </c>
      <c r="D28" s="50">
        <v>38</v>
      </c>
      <c r="E28" s="50">
        <v>18</v>
      </c>
      <c r="F28" s="50">
        <v>110</v>
      </c>
      <c r="G28" s="51">
        <f>G24+G19+G11+G6</f>
        <v>20</v>
      </c>
      <c r="H28" s="52">
        <f t="shared" ref="H28:J28" si="4">H24+H19+H11+H6</f>
        <v>4</v>
      </c>
      <c r="I28" s="52">
        <f t="shared" si="4"/>
        <v>14</v>
      </c>
      <c r="J28" s="52">
        <f t="shared" si="4"/>
        <v>2</v>
      </c>
      <c r="K28" s="52">
        <f>K24+K19+K11+K6</f>
        <v>72</v>
      </c>
      <c r="L28" s="53"/>
    </row>
    <row r="29" spans="2:12">
      <c r="B29" s="23" t="s">
        <v>80</v>
      </c>
      <c r="C29" s="24">
        <v>41</v>
      </c>
      <c r="D29" s="24">
        <v>14</v>
      </c>
      <c r="E29" s="25">
        <v>9</v>
      </c>
      <c r="F29" s="26"/>
      <c r="G29" s="27">
        <f>G28</f>
        <v>20</v>
      </c>
      <c r="H29" s="25">
        <f>H28</f>
        <v>4</v>
      </c>
      <c r="I29" s="25">
        <f>I28</f>
        <v>14</v>
      </c>
      <c r="J29" s="25">
        <f>J28</f>
        <v>2</v>
      </c>
      <c r="K29" s="28">
        <f>C29+D29-G29</f>
        <v>35</v>
      </c>
      <c r="L29" s="22"/>
    </row>
    <row r="30" spans="2:12" ht="14.25" thickBot="1">
      <c r="B30" s="29" t="s">
        <v>81</v>
      </c>
      <c r="C30" s="30">
        <v>11</v>
      </c>
      <c r="D30" s="30">
        <v>24</v>
      </c>
      <c r="E30" s="31">
        <v>9</v>
      </c>
      <c r="F30" s="32"/>
      <c r="G30" s="33"/>
      <c r="H30" s="31"/>
      <c r="I30" s="31"/>
      <c r="J30" s="31"/>
      <c r="K30" s="34">
        <f>C30+D30-G30</f>
        <v>35</v>
      </c>
      <c r="L30" s="35"/>
    </row>
  </sheetData>
  <autoFilter ref="B5:L5"/>
  <mergeCells count="6">
    <mergeCell ref="G2:G5"/>
    <mergeCell ref="K2:K5"/>
    <mergeCell ref="L2:L5"/>
    <mergeCell ref="H2:H5"/>
    <mergeCell ref="I2:I5"/>
    <mergeCell ref="J2:J5"/>
  </mergeCells>
  <phoneticPr fontId="3" type="noConversion"/>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5" zoomScaleNormal="85" workbookViewId="0">
      <selection activeCell="A11" sqref="A11:XFD11"/>
    </sheetView>
  </sheetViews>
  <sheetFormatPr defaultRowHeight="15"/>
  <cols>
    <col min="1" max="1" width="33.85546875" bestFit="1" customWidth="1"/>
    <col min="2" max="2" width="13.85546875" customWidth="1"/>
    <col min="4" max="4" width="17.28515625" customWidth="1"/>
    <col min="5" max="5" width="14.7109375" customWidth="1"/>
    <col min="12" max="12" width="12.42578125" customWidth="1"/>
  </cols>
  <sheetData>
    <row r="1" spans="1:13" ht="49.5" customHeight="1">
      <c r="A1" s="133" t="s">
        <v>101</v>
      </c>
      <c r="B1" s="100" t="s">
        <v>83</v>
      </c>
      <c r="C1" s="101"/>
      <c r="D1" s="136"/>
      <c r="E1" s="102"/>
      <c r="F1" s="124" t="s">
        <v>285</v>
      </c>
      <c r="G1" s="124" t="s">
        <v>283</v>
      </c>
      <c r="H1" s="124" t="s">
        <v>84</v>
      </c>
      <c r="I1" s="124" t="s">
        <v>85</v>
      </c>
      <c r="J1" s="124" t="s">
        <v>298</v>
      </c>
      <c r="K1" s="139" t="s">
        <v>289</v>
      </c>
      <c r="L1" s="130" t="s">
        <v>78</v>
      </c>
    </row>
    <row r="2" spans="1:13" ht="27">
      <c r="A2" s="134"/>
      <c r="B2" s="111" t="s">
        <v>102</v>
      </c>
      <c r="C2" s="111" t="s">
        <v>103</v>
      </c>
      <c r="D2" s="137"/>
      <c r="E2" s="104" t="s">
        <v>82</v>
      </c>
      <c r="F2" s="125"/>
      <c r="G2" s="125"/>
      <c r="H2" s="125"/>
      <c r="I2" s="125"/>
      <c r="J2" s="125"/>
      <c r="K2" s="128"/>
      <c r="L2" s="131"/>
    </row>
    <row r="3" spans="1:13" ht="30" customHeight="1">
      <c r="A3" s="135"/>
      <c r="B3" s="103" t="s">
        <v>65</v>
      </c>
      <c r="C3" s="103" t="s">
        <v>66</v>
      </c>
      <c r="D3" s="138"/>
      <c r="E3" s="104"/>
      <c r="F3" s="125"/>
      <c r="G3" s="125"/>
      <c r="H3" s="125"/>
      <c r="I3" s="125"/>
      <c r="J3" s="125"/>
      <c r="K3" s="128"/>
      <c r="L3" s="131"/>
    </row>
    <row r="4" spans="1:13" ht="52.5" customHeight="1" thickBot="1">
      <c r="A4" s="105" t="s">
        <v>79</v>
      </c>
      <c r="B4" s="106" t="s">
        <v>1</v>
      </c>
      <c r="C4" s="106" t="s">
        <v>67</v>
      </c>
      <c r="D4" s="110" t="s">
        <v>297</v>
      </c>
      <c r="E4" s="107" t="s">
        <v>286</v>
      </c>
      <c r="F4" s="126"/>
      <c r="G4" s="126"/>
      <c r="H4" s="126"/>
      <c r="I4" s="126"/>
      <c r="J4" s="126"/>
      <c r="K4" s="129"/>
      <c r="L4" s="132"/>
    </row>
    <row r="5" spans="1:13">
      <c r="A5" s="39" t="s">
        <v>57</v>
      </c>
      <c r="B5" s="40">
        <f>SUM(B6:B9)</f>
        <v>12</v>
      </c>
      <c r="C5" s="40"/>
      <c r="D5" s="40">
        <v>1</v>
      </c>
      <c r="E5" s="40">
        <f>SUM(E6:E9)</f>
        <v>13</v>
      </c>
      <c r="F5" s="41">
        <f>SUM(F6:F9)</f>
        <v>8</v>
      </c>
      <c r="G5" s="98">
        <f t="shared" ref="G5:K5" si="0">SUM(G6:G9)</f>
        <v>0</v>
      </c>
      <c r="H5" s="98">
        <f t="shared" si="0"/>
        <v>3</v>
      </c>
      <c r="I5" s="98">
        <f t="shared" si="0"/>
        <v>5</v>
      </c>
      <c r="J5" s="98">
        <f t="shared" si="0"/>
        <v>0</v>
      </c>
      <c r="K5" s="98">
        <f t="shared" si="0"/>
        <v>5</v>
      </c>
      <c r="L5" s="43"/>
    </row>
    <row r="6" spans="1:13">
      <c r="A6" s="20" t="s">
        <v>72</v>
      </c>
      <c r="B6" s="15">
        <v>4</v>
      </c>
      <c r="C6" s="15"/>
      <c r="D6" s="15">
        <v>1</v>
      </c>
      <c r="E6" s="15">
        <v>5</v>
      </c>
      <c r="F6" s="21">
        <v>2</v>
      </c>
      <c r="G6" s="21"/>
      <c r="H6" s="10"/>
      <c r="I6" s="10">
        <v>2</v>
      </c>
      <c r="J6" s="10"/>
      <c r="K6" s="10">
        <f>E6-F6-G6</f>
        <v>3</v>
      </c>
      <c r="L6" s="22"/>
    </row>
    <row r="7" spans="1:13">
      <c r="A7" s="20" t="s">
        <v>70</v>
      </c>
      <c r="B7" s="15">
        <v>2</v>
      </c>
      <c r="C7" s="15"/>
      <c r="D7" s="15"/>
      <c r="E7" s="15">
        <v>2</v>
      </c>
      <c r="F7" s="21">
        <v>2</v>
      </c>
      <c r="G7" s="21"/>
      <c r="H7" s="10"/>
      <c r="I7" s="10">
        <v>2</v>
      </c>
      <c r="J7" s="10"/>
      <c r="K7" s="10">
        <f t="shared" ref="K7:K9" si="1">E7-F7-G7</f>
        <v>0</v>
      </c>
      <c r="L7" s="22"/>
    </row>
    <row r="8" spans="1:13">
      <c r="A8" s="20" t="s">
        <v>73</v>
      </c>
      <c r="B8" s="15">
        <v>4</v>
      </c>
      <c r="C8" s="15"/>
      <c r="D8" s="15"/>
      <c r="E8" s="15">
        <v>4</v>
      </c>
      <c r="F8" s="21">
        <v>3</v>
      </c>
      <c r="G8" s="21"/>
      <c r="H8" s="10">
        <v>2</v>
      </c>
      <c r="I8" s="10">
        <v>1</v>
      </c>
      <c r="J8" s="10"/>
      <c r="K8" s="10">
        <f t="shared" si="1"/>
        <v>1</v>
      </c>
      <c r="L8" s="22"/>
    </row>
    <row r="9" spans="1:13" ht="15.75" thickBot="1">
      <c r="A9" s="44" t="s">
        <v>59</v>
      </c>
      <c r="B9" s="45">
        <v>2</v>
      </c>
      <c r="C9" s="45"/>
      <c r="D9" s="45"/>
      <c r="E9" s="45">
        <v>2</v>
      </c>
      <c r="F9" s="46">
        <v>1</v>
      </c>
      <c r="G9" s="46"/>
      <c r="H9" s="47">
        <v>1</v>
      </c>
      <c r="I9" s="47"/>
      <c r="J9" s="47"/>
      <c r="K9" s="10">
        <f t="shared" si="1"/>
        <v>1</v>
      </c>
      <c r="L9" s="48"/>
    </row>
    <row r="10" spans="1:13">
      <c r="A10" s="39" t="s">
        <v>61</v>
      </c>
      <c r="B10" s="40">
        <f>SUM(B11:B17)</f>
        <v>9</v>
      </c>
      <c r="C10" s="40">
        <f t="shared" ref="C10:L10" si="2">SUM(C11:C17)</f>
        <v>6</v>
      </c>
      <c r="D10" s="40">
        <f t="shared" si="2"/>
        <v>50</v>
      </c>
      <c r="E10" s="40">
        <f>SUM(E11:E17)</f>
        <v>65</v>
      </c>
      <c r="F10" s="40">
        <f t="shared" si="2"/>
        <v>12</v>
      </c>
      <c r="G10" s="98">
        <f t="shared" si="2"/>
        <v>1</v>
      </c>
      <c r="H10" s="98">
        <f t="shared" si="2"/>
        <v>0</v>
      </c>
      <c r="I10" s="98">
        <f t="shared" si="2"/>
        <v>7</v>
      </c>
      <c r="J10" s="98">
        <f t="shared" si="2"/>
        <v>4</v>
      </c>
      <c r="K10" s="98">
        <f t="shared" si="2"/>
        <v>52</v>
      </c>
      <c r="L10" s="108">
        <f t="shared" si="2"/>
        <v>0</v>
      </c>
    </row>
    <row r="11" spans="1:13">
      <c r="A11" s="20" t="s">
        <v>5</v>
      </c>
      <c r="B11" s="15">
        <v>1</v>
      </c>
      <c r="C11" s="95">
        <v>1</v>
      </c>
      <c r="D11" s="94">
        <v>5</v>
      </c>
      <c r="E11" s="99">
        <f t="shared" ref="E11:E17" si="3">SUM(B11:D11)</f>
        <v>7</v>
      </c>
      <c r="F11" s="21">
        <v>2</v>
      </c>
      <c r="G11" s="21"/>
      <c r="H11" s="10"/>
      <c r="I11" s="10">
        <v>1</v>
      </c>
      <c r="J11" s="10">
        <v>1</v>
      </c>
      <c r="K11" s="10">
        <f t="shared" ref="K11:K17" si="4">E11-F11-G11</f>
        <v>5</v>
      </c>
      <c r="L11" s="22"/>
    </row>
    <row r="12" spans="1:13">
      <c r="A12" s="20" t="s">
        <v>63</v>
      </c>
      <c r="B12" s="15">
        <v>1</v>
      </c>
      <c r="C12" s="94">
        <v>1</v>
      </c>
      <c r="D12" s="94">
        <v>2</v>
      </c>
      <c r="E12" s="99">
        <f t="shared" si="3"/>
        <v>4</v>
      </c>
      <c r="F12" s="21">
        <v>2</v>
      </c>
      <c r="G12" s="21"/>
      <c r="H12" s="10"/>
      <c r="I12" s="10">
        <v>1</v>
      </c>
      <c r="J12" s="10">
        <v>1</v>
      </c>
      <c r="K12" s="10">
        <f t="shared" si="4"/>
        <v>2</v>
      </c>
      <c r="L12" s="22"/>
    </row>
    <row r="13" spans="1:13">
      <c r="A13" s="20" t="s">
        <v>74</v>
      </c>
      <c r="B13" s="15">
        <v>2</v>
      </c>
      <c r="C13" s="94">
        <v>1</v>
      </c>
      <c r="D13" s="94">
        <v>17</v>
      </c>
      <c r="E13" s="99">
        <f t="shared" si="3"/>
        <v>20</v>
      </c>
      <c r="F13" s="21">
        <v>3</v>
      </c>
      <c r="G13" s="21"/>
      <c r="H13" s="10"/>
      <c r="I13" s="10">
        <v>2</v>
      </c>
      <c r="J13" s="10">
        <v>1</v>
      </c>
      <c r="K13" s="10">
        <f t="shared" si="4"/>
        <v>17</v>
      </c>
      <c r="L13" s="22"/>
      <c r="M13" t="s">
        <v>288</v>
      </c>
    </row>
    <row r="14" spans="1:13">
      <c r="A14" s="20" t="s">
        <v>76</v>
      </c>
      <c r="B14" s="15">
        <v>1</v>
      </c>
      <c r="C14" s="94">
        <v>2</v>
      </c>
      <c r="D14" s="94">
        <v>13</v>
      </c>
      <c r="E14" s="99">
        <f t="shared" si="3"/>
        <v>16</v>
      </c>
      <c r="F14" s="21">
        <v>3</v>
      </c>
      <c r="G14" s="21">
        <v>1</v>
      </c>
      <c r="H14" s="10"/>
      <c r="I14" s="10">
        <v>1</v>
      </c>
      <c r="J14" s="10">
        <v>1</v>
      </c>
      <c r="K14" s="10">
        <f t="shared" si="4"/>
        <v>12</v>
      </c>
      <c r="L14" s="22" t="s">
        <v>284</v>
      </c>
      <c r="M14" t="s">
        <v>287</v>
      </c>
    </row>
    <row r="15" spans="1:13">
      <c r="A15" s="20" t="s">
        <v>7</v>
      </c>
      <c r="B15" s="15">
        <v>0</v>
      </c>
      <c r="C15" s="15"/>
      <c r="D15" s="94">
        <v>3</v>
      </c>
      <c r="E15" s="99">
        <f t="shared" si="3"/>
        <v>3</v>
      </c>
      <c r="F15" s="21"/>
      <c r="G15" s="21"/>
      <c r="H15" s="10"/>
      <c r="I15" s="10"/>
      <c r="J15" s="10"/>
      <c r="K15" s="10">
        <f t="shared" si="4"/>
        <v>3</v>
      </c>
      <c r="L15" s="22"/>
    </row>
    <row r="16" spans="1:13">
      <c r="A16" s="20" t="s">
        <v>9</v>
      </c>
      <c r="B16" s="95">
        <v>1</v>
      </c>
      <c r="C16" s="94">
        <v>1</v>
      </c>
      <c r="D16" s="94">
        <v>3</v>
      </c>
      <c r="E16" s="99">
        <f t="shared" si="3"/>
        <v>5</v>
      </c>
      <c r="F16" s="21"/>
      <c r="G16" s="21"/>
      <c r="H16" s="10"/>
      <c r="I16" s="10"/>
      <c r="J16" s="10"/>
      <c r="K16" s="10">
        <f t="shared" si="4"/>
        <v>5</v>
      </c>
      <c r="L16" s="22"/>
    </row>
    <row r="17" spans="1:12" ht="15.75" thickBot="1">
      <c r="A17" s="44" t="s">
        <v>10</v>
      </c>
      <c r="B17" s="45">
        <v>3</v>
      </c>
      <c r="C17" s="45">
        <v>0</v>
      </c>
      <c r="D17" s="96">
        <v>7</v>
      </c>
      <c r="E17" s="109">
        <f t="shared" si="3"/>
        <v>10</v>
      </c>
      <c r="F17" s="46">
        <v>2</v>
      </c>
      <c r="G17" s="46"/>
      <c r="H17" s="47"/>
      <c r="I17" s="47">
        <v>2</v>
      </c>
      <c r="J17" s="47"/>
      <c r="K17" s="10">
        <f t="shared" si="4"/>
        <v>8</v>
      </c>
      <c r="L17" s="48"/>
    </row>
    <row r="18" spans="1:12">
      <c r="A18" s="39" t="s">
        <v>62</v>
      </c>
      <c r="B18" s="40">
        <f>SUM(B19:B22)</f>
        <v>3</v>
      </c>
      <c r="C18" s="40">
        <f>SUM(C19:C22)</f>
        <v>3</v>
      </c>
      <c r="D18" s="40">
        <f>SUM(D19:D22)</f>
        <v>10</v>
      </c>
      <c r="E18" s="40">
        <f>SUM(E19:E22)</f>
        <v>16</v>
      </c>
      <c r="F18" s="41">
        <f>SUM(F19:F22)</f>
        <v>3</v>
      </c>
      <c r="G18" s="98">
        <f t="shared" ref="G18:K18" si="5">SUM(G19:G22)</f>
        <v>0</v>
      </c>
      <c r="H18" s="98">
        <f t="shared" si="5"/>
        <v>0</v>
      </c>
      <c r="I18" s="98">
        <f t="shared" si="5"/>
        <v>2</v>
      </c>
      <c r="J18" s="98">
        <f t="shared" si="5"/>
        <v>1</v>
      </c>
      <c r="K18" s="98">
        <f t="shared" si="5"/>
        <v>13</v>
      </c>
      <c r="L18" s="43"/>
    </row>
    <row r="19" spans="1:12">
      <c r="A19" s="20" t="s">
        <v>64</v>
      </c>
      <c r="B19" s="94">
        <v>1</v>
      </c>
      <c r="C19" s="15"/>
      <c r="D19" s="15">
        <v>1</v>
      </c>
      <c r="E19" s="15">
        <v>2</v>
      </c>
      <c r="F19" s="21"/>
      <c r="G19" s="21"/>
      <c r="H19" s="10"/>
      <c r="I19" s="10"/>
      <c r="J19" s="10"/>
      <c r="K19" s="10">
        <f>E19-F19-G19</f>
        <v>2</v>
      </c>
      <c r="L19" s="22"/>
    </row>
    <row r="20" spans="1:12">
      <c r="A20" s="20" t="s">
        <v>6</v>
      </c>
      <c r="B20" s="10">
        <v>1</v>
      </c>
      <c r="C20" s="97">
        <v>2</v>
      </c>
      <c r="D20" s="97">
        <v>6</v>
      </c>
      <c r="E20" s="15">
        <v>9</v>
      </c>
      <c r="F20" s="21">
        <v>1</v>
      </c>
      <c r="G20" s="21"/>
      <c r="H20" s="10"/>
      <c r="I20" s="10">
        <v>1</v>
      </c>
      <c r="J20" s="10"/>
      <c r="K20" s="10">
        <f t="shared" ref="K20:K22" si="6">E20-F20-G20</f>
        <v>8</v>
      </c>
      <c r="L20" s="22"/>
    </row>
    <row r="21" spans="1:12">
      <c r="A21" s="20" t="s">
        <v>8</v>
      </c>
      <c r="B21" s="15"/>
      <c r="C21" s="15">
        <v>1</v>
      </c>
      <c r="D21" s="15"/>
      <c r="E21" s="15">
        <v>1</v>
      </c>
      <c r="F21" s="21">
        <v>1</v>
      </c>
      <c r="G21" s="21"/>
      <c r="H21" s="10"/>
      <c r="I21" s="10"/>
      <c r="J21" s="10">
        <v>1</v>
      </c>
      <c r="K21" s="10">
        <f t="shared" si="6"/>
        <v>0</v>
      </c>
      <c r="L21" s="22"/>
    </row>
    <row r="22" spans="1:12" ht="15.75" thickBot="1">
      <c r="A22" s="44" t="s">
        <v>11</v>
      </c>
      <c r="B22" s="45">
        <v>1</v>
      </c>
      <c r="C22" s="45"/>
      <c r="D22" s="45">
        <v>3</v>
      </c>
      <c r="E22" s="45">
        <v>4</v>
      </c>
      <c r="F22" s="46">
        <v>1</v>
      </c>
      <c r="G22" s="46"/>
      <c r="H22" s="47"/>
      <c r="I22" s="47">
        <v>1</v>
      </c>
      <c r="J22" s="47"/>
      <c r="K22" s="10">
        <f t="shared" si="6"/>
        <v>3</v>
      </c>
      <c r="L22" s="48"/>
    </row>
    <row r="23" spans="1:12">
      <c r="A23" s="39" t="s">
        <v>53</v>
      </c>
      <c r="B23" s="40">
        <f>SUM(B24:B26)</f>
        <v>5</v>
      </c>
      <c r="C23" s="40"/>
      <c r="D23" s="40"/>
      <c r="E23" s="40">
        <f>SUM(E24:E26)</f>
        <v>5</v>
      </c>
      <c r="F23" s="41">
        <f>SUM(F24:F26)</f>
        <v>2</v>
      </c>
      <c r="G23" s="98">
        <f t="shared" ref="G23:K23" si="7">SUM(G24:G26)</f>
        <v>0</v>
      </c>
      <c r="H23" s="98">
        <f t="shared" si="7"/>
        <v>1</v>
      </c>
      <c r="I23" s="98">
        <f t="shared" si="7"/>
        <v>1</v>
      </c>
      <c r="J23" s="98">
        <f t="shared" si="7"/>
        <v>0</v>
      </c>
      <c r="K23" s="98">
        <f t="shared" si="7"/>
        <v>3</v>
      </c>
      <c r="L23" s="43"/>
    </row>
    <row r="24" spans="1:12">
      <c r="A24" s="20" t="s">
        <v>69</v>
      </c>
      <c r="B24" s="15">
        <v>1</v>
      </c>
      <c r="C24" s="15"/>
      <c r="D24" s="15"/>
      <c r="E24" s="15">
        <v>1</v>
      </c>
      <c r="F24" s="21">
        <v>1</v>
      </c>
      <c r="G24" s="21"/>
      <c r="H24" s="10">
        <v>1</v>
      </c>
      <c r="I24" s="10"/>
      <c r="J24" s="10"/>
      <c r="K24" s="10">
        <f>E24-F24-G24</f>
        <v>0</v>
      </c>
      <c r="L24" s="22"/>
    </row>
    <row r="25" spans="1:12">
      <c r="A25" s="20" t="s">
        <v>55</v>
      </c>
      <c r="B25" s="15">
        <v>1</v>
      </c>
      <c r="C25" s="15"/>
      <c r="D25" s="15"/>
      <c r="E25" s="15">
        <v>1</v>
      </c>
      <c r="F25" s="21"/>
      <c r="G25" s="21"/>
      <c r="H25" s="10"/>
      <c r="I25" s="10"/>
      <c r="J25" s="10"/>
      <c r="K25" s="10">
        <f t="shared" ref="K25:K26" si="8">E25-F25-G25</f>
        <v>1</v>
      </c>
      <c r="L25" s="22"/>
    </row>
    <row r="26" spans="1:12" ht="15.75" thickBot="1">
      <c r="A26" s="44" t="s">
        <v>2</v>
      </c>
      <c r="B26" s="45">
        <v>3</v>
      </c>
      <c r="C26" s="45"/>
      <c r="D26" s="45"/>
      <c r="E26" s="45">
        <v>3</v>
      </c>
      <c r="F26" s="46">
        <v>1</v>
      </c>
      <c r="G26" s="46"/>
      <c r="H26" s="47"/>
      <c r="I26" s="47">
        <v>1</v>
      </c>
      <c r="J26" s="47"/>
      <c r="K26" s="10">
        <f t="shared" si="8"/>
        <v>2</v>
      </c>
      <c r="L26" s="48"/>
    </row>
    <row r="27" spans="1:12">
      <c r="A27" s="49" t="s">
        <v>82</v>
      </c>
      <c r="B27" s="50">
        <f>B5+B10+B18+B23</f>
        <v>29</v>
      </c>
      <c r="C27" s="50">
        <f>C5+C10+C18+C23</f>
        <v>9</v>
      </c>
      <c r="D27" s="50">
        <f>D23+D18+D10+D5</f>
        <v>61</v>
      </c>
      <c r="E27" s="50">
        <f>E5+E10+E18+E23</f>
        <v>99</v>
      </c>
      <c r="F27" s="51">
        <f t="shared" ref="F27:K27" si="9">F23+F18+F10+F5</f>
        <v>25</v>
      </c>
      <c r="G27" s="51">
        <f t="shared" si="9"/>
        <v>1</v>
      </c>
      <c r="H27" s="52">
        <f t="shared" si="9"/>
        <v>4</v>
      </c>
      <c r="I27" s="52">
        <f t="shared" si="9"/>
        <v>15</v>
      </c>
      <c r="J27" s="52">
        <f t="shared" si="9"/>
        <v>5</v>
      </c>
      <c r="K27" s="52">
        <f t="shared" si="9"/>
        <v>73</v>
      </c>
      <c r="L27" s="53"/>
    </row>
    <row r="28" spans="1:12">
      <c r="A28" s="23" t="s">
        <v>295</v>
      </c>
      <c r="B28" s="24"/>
      <c r="C28" s="24"/>
      <c r="D28" s="25"/>
      <c r="E28" s="25">
        <f>SUMIFS('Recruit Detail'!G3:G50,'Recruit Detail'!C3:C50,"IDL")</f>
        <v>37</v>
      </c>
      <c r="F28" s="27">
        <f>F27</f>
        <v>25</v>
      </c>
      <c r="G28" s="27">
        <f>G27</f>
        <v>1</v>
      </c>
      <c r="H28" s="27">
        <f t="shared" ref="H28:K28" si="10">H27</f>
        <v>4</v>
      </c>
      <c r="I28" s="27">
        <f t="shared" si="10"/>
        <v>15</v>
      </c>
      <c r="J28" s="27">
        <f t="shared" si="10"/>
        <v>5</v>
      </c>
      <c r="K28" s="27">
        <f t="shared" si="10"/>
        <v>73</v>
      </c>
      <c r="L28" s="22"/>
    </row>
    <row r="29" spans="1:12" ht="15.75" thickBot="1">
      <c r="A29" s="29" t="s">
        <v>296</v>
      </c>
      <c r="B29" s="30"/>
      <c r="C29" s="30"/>
      <c r="D29" s="31"/>
      <c r="E29" s="31">
        <f>SUMIFS('Recruit Detail'!G4:G50,'Recruit Detail'!C4:C50,"DL")</f>
        <v>37</v>
      </c>
      <c r="F29" s="33"/>
      <c r="G29" s="33"/>
      <c r="H29" s="31"/>
      <c r="I29" s="31"/>
      <c r="J29" s="31"/>
      <c r="K29" s="34"/>
      <c r="L29" s="35"/>
    </row>
    <row r="30" spans="1:12">
      <c r="K30" s="112"/>
    </row>
    <row r="31" spans="1:12">
      <c r="H31" s="112"/>
    </row>
  </sheetData>
  <mergeCells count="9">
    <mergeCell ref="A1:A3"/>
    <mergeCell ref="D1:D3"/>
    <mergeCell ref="L1:L4"/>
    <mergeCell ref="F1:F4"/>
    <mergeCell ref="H1:H4"/>
    <mergeCell ref="I1:I4"/>
    <mergeCell ref="J1:J4"/>
    <mergeCell ref="K1:K4"/>
    <mergeCell ref="G1:G4"/>
  </mergeCells>
  <phoneticPr fontId="3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8"/>
  <sheetViews>
    <sheetView zoomScale="85" zoomScaleNormal="85" workbookViewId="0">
      <selection activeCell="I7" sqref="I7"/>
    </sheetView>
  </sheetViews>
  <sheetFormatPr defaultRowHeight="15"/>
  <cols>
    <col min="1" max="1" width="57.85546875" customWidth="1"/>
    <col min="2" max="2" width="16.28515625" bestFit="1" customWidth="1"/>
    <col min="3" max="3" width="6.7109375" bestFit="1" customWidth="1"/>
    <col min="4" max="4" width="6.85546875" bestFit="1" customWidth="1"/>
    <col min="5" max="5" width="3.85546875" bestFit="1" customWidth="1"/>
    <col min="6" max="6" width="2.85546875" bestFit="1" customWidth="1"/>
    <col min="7" max="7" width="11.28515625" style="116" customWidth="1"/>
    <col min="8" max="119" width="15.85546875" customWidth="1"/>
    <col min="120" max="120" width="6.140625" customWidth="1"/>
    <col min="121" max="121" width="18.85546875" bestFit="1" customWidth="1"/>
    <col min="122" max="122" width="23.42578125" bestFit="1" customWidth="1"/>
    <col min="123" max="123" width="6.140625" customWidth="1"/>
  </cols>
  <sheetData>
    <row r="3" spans="1:8" ht="15" customHeight="1">
      <c r="A3" s="113" t="s">
        <v>320</v>
      </c>
      <c r="B3" s="113" t="s">
        <v>322</v>
      </c>
      <c r="G3"/>
    </row>
    <row r="4" spans="1:8">
      <c r="B4" t="s">
        <v>102</v>
      </c>
      <c r="D4" t="s">
        <v>103</v>
      </c>
      <c r="G4" t="s">
        <v>323</v>
      </c>
    </row>
    <row r="5" spans="1:8">
      <c r="B5" t="s">
        <v>334</v>
      </c>
      <c r="C5" t="s">
        <v>335</v>
      </c>
      <c r="D5" t="s">
        <v>334</v>
      </c>
      <c r="G5"/>
    </row>
    <row r="6" spans="1:8">
      <c r="A6" s="113" t="s">
        <v>324</v>
      </c>
      <c r="B6" s="123" t="s">
        <v>338</v>
      </c>
      <c r="C6" s="117" t="s">
        <v>336</v>
      </c>
      <c r="D6" s="117" t="s">
        <v>337</v>
      </c>
      <c r="E6" s="117" t="s">
        <v>338</v>
      </c>
      <c r="F6" s="117" t="s">
        <v>339</v>
      </c>
      <c r="G6"/>
    </row>
    <row r="7" spans="1:8">
      <c r="A7" s="114" t="s">
        <v>57</v>
      </c>
      <c r="B7" s="116"/>
      <c r="C7" s="116">
        <v>12</v>
      </c>
      <c r="D7" s="116"/>
      <c r="E7" s="116">
        <v>1</v>
      </c>
      <c r="F7" s="116"/>
      <c r="G7" s="116">
        <v>13</v>
      </c>
    </row>
    <row r="8" spans="1:8">
      <c r="A8" s="115" t="s">
        <v>72</v>
      </c>
      <c r="B8" s="116"/>
      <c r="C8" s="116">
        <v>4</v>
      </c>
      <c r="D8" s="116"/>
      <c r="E8" s="116">
        <v>1</v>
      </c>
      <c r="F8" s="116"/>
      <c r="G8" s="116">
        <v>5</v>
      </c>
    </row>
    <row r="9" spans="1:8">
      <c r="A9" s="118" t="s">
        <v>282</v>
      </c>
      <c r="B9" s="116"/>
      <c r="C9" s="116">
        <v>1</v>
      </c>
      <c r="D9" s="116"/>
      <c r="E9" s="116"/>
      <c r="F9" s="116"/>
      <c r="G9" s="116">
        <v>1</v>
      </c>
    </row>
    <row r="10" spans="1:8">
      <c r="A10" s="118" t="s">
        <v>269</v>
      </c>
      <c r="B10" s="116"/>
      <c r="C10" s="116">
        <v>2</v>
      </c>
      <c r="D10" s="116"/>
      <c r="E10" s="116"/>
      <c r="F10" s="116"/>
      <c r="G10" s="116">
        <v>2</v>
      </c>
    </row>
    <row r="11" spans="1:8">
      <c r="A11" s="118" t="s">
        <v>299</v>
      </c>
      <c r="B11" s="116"/>
      <c r="C11" s="116">
        <v>1</v>
      </c>
      <c r="D11" s="116"/>
      <c r="E11" s="116"/>
      <c r="F11" s="116"/>
      <c r="G11" s="116">
        <v>1</v>
      </c>
    </row>
    <row r="12" spans="1:8">
      <c r="A12" s="118" t="s">
        <v>301</v>
      </c>
      <c r="B12" s="116"/>
      <c r="C12" s="116"/>
      <c r="D12" s="116"/>
      <c r="E12" s="116">
        <v>1</v>
      </c>
      <c r="F12" s="116"/>
      <c r="G12" s="116">
        <v>1</v>
      </c>
    </row>
    <row r="13" spans="1:8">
      <c r="A13" s="115" t="s">
        <v>70</v>
      </c>
      <c r="B13" s="116"/>
      <c r="C13" s="116">
        <v>2</v>
      </c>
      <c r="D13" s="116"/>
      <c r="E13" s="116"/>
      <c r="F13" s="116"/>
      <c r="G13" s="116">
        <v>2</v>
      </c>
    </row>
    <row r="14" spans="1:8">
      <c r="A14" s="118" t="s">
        <v>279</v>
      </c>
      <c r="B14" s="116"/>
      <c r="C14" s="116">
        <v>2</v>
      </c>
      <c r="D14" s="116"/>
      <c r="E14" s="116"/>
      <c r="F14" s="116"/>
      <c r="G14" s="116">
        <v>2</v>
      </c>
    </row>
    <row r="15" spans="1:8">
      <c r="A15" s="115" t="s">
        <v>73</v>
      </c>
      <c r="B15" s="116"/>
      <c r="C15" s="116">
        <v>4</v>
      </c>
      <c r="D15" s="116"/>
      <c r="E15" s="116"/>
      <c r="F15" s="116"/>
      <c r="G15" s="116">
        <v>4</v>
      </c>
    </row>
    <row r="16" spans="1:8">
      <c r="A16" s="118" t="s">
        <v>300</v>
      </c>
      <c r="B16" s="116"/>
      <c r="C16" s="116">
        <v>2</v>
      </c>
      <c r="D16" s="116"/>
      <c r="E16" s="116"/>
      <c r="F16" s="116"/>
      <c r="G16" s="116">
        <v>2</v>
      </c>
      <c r="H16" t="s">
        <v>321</v>
      </c>
    </row>
    <row r="17" spans="1:7">
      <c r="A17" s="118" t="s">
        <v>302</v>
      </c>
      <c r="B17" s="116"/>
      <c r="C17" s="116">
        <v>1</v>
      </c>
      <c r="D17" s="116"/>
      <c r="E17" s="116"/>
      <c r="F17" s="116"/>
      <c r="G17" s="116">
        <v>1</v>
      </c>
    </row>
    <row r="18" spans="1:7">
      <c r="A18" s="118" t="s">
        <v>326</v>
      </c>
      <c r="B18" s="116"/>
      <c r="C18" s="116">
        <v>1</v>
      </c>
      <c r="D18" s="116"/>
      <c r="E18" s="116"/>
      <c r="F18" s="116"/>
      <c r="G18" s="116">
        <v>1</v>
      </c>
    </row>
    <row r="19" spans="1:7">
      <c r="A19" s="115" t="s">
        <v>59</v>
      </c>
      <c r="B19" s="116"/>
      <c r="C19" s="116">
        <v>2</v>
      </c>
      <c r="D19" s="116"/>
      <c r="E19" s="116"/>
      <c r="F19" s="116"/>
      <c r="G19" s="116">
        <v>2</v>
      </c>
    </row>
    <row r="20" spans="1:7">
      <c r="A20" s="118" t="s">
        <v>281</v>
      </c>
      <c r="B20" s="116"/>
      <c r="C20" s="116">
        <v>2</v>
      </c>
      <c r="D20" s="116"/>
      <c r="E20" s="116"/>
      <c r="F20" s="116"/>
      <c r="G20" s="116">
        <v>2</v>
      </c>
    </row>
    <row r="21" spans="1:7">
      <c r="A21" s="114" t="s">
        <v>61</v>
      </c>
      <c r="B21" s="116">
        <v>2</v>
      </c>
      <c r="C21" s="116">
        <v>9</v>
      </c>
      <c r="D21" s="116">
        <v>19</v>
      </c>
      <c r="E21" s="116">
        <v>30</v>
      </c>
      <c r="F21" s="116">
        <v>7</v>
      </c>
      <c r="G21" s="116">
        <v>67</v>
      </c>
    </row>
    <row r="22" spans="1:7">
      <c r="A22" s="115" t="s">
        <v>5</v>
      </c>
      <c r="B22" s="116">
        <v>1</v>
      </c>
      <c r="C22" s="116">
        <v>1</v>
      </c>
      <c r="D22" s="116"/>
      <c r="E22" s="116">
        <v>5</v>
      </c>
      <c r="F22" s="116"/>
      <c r="G22" s="116">
        <v>7</v>
      </c>
    </row>
    <row r="23" spans="1:7" s="121" customFormat="1">
      <c r="A23" s="118" t="s">
        <v>327</v>
      </c>
      <c r="B23" s="116"/>
      <c r="C23" s="116"/>
      <c r="D23" s="116"/>
      <c r="E23" s="116">
        <v>1</v>
      </c>
      <c r="F23" s="116"/>
      <c r="G23" s="116">
        <v>1</v>
      </c>
    </row>
    <row r="24" spans="1:7">
      <c r="A24" s="118" t="s">
        <v>328</v>
      </c>
      <c r="B24" s="116">
        <v>1</v>
      </c>
      <c r="C24" s="116"/>
      <c r="D24" s="116"/>
      <c r="E24" s="116">
        <v>1</v>
      </c>
      <c r="F24" s="116"/>
      <c r="G24" s="116">
        <v>2</v>
      </c>
    </row>
    <row r="25" spans="1:7">
      <c r="A25" s="118" t="s">
        <v>329</v>
      </c>
      <c r="B25" s="116"/>
      <c r="C25" s="116"/>
      <c r="D25" s="116"/>
      <c r="E25" s="116">
        <v>2</v>
      </c>
      <c r="F25" s="116"/>
      <c r="G25" s="116">
        <v>2</v>
      </c>
    </row>
    <row r="26" spans="1:7">
      <c r="A26" s="118" t="s">
        <v>95</v>
      </c>
      <c r="B26" s="116"/>
      <c r="C26" s="116">
        <v>1</v>
      </c>
      <c r="D26" s="116"/>
      <c r="E26" s="116"/>
      <c r="F26" s="116"/>
      <c r="G26" s="116">
        <v>1</v>
      </c>
    </row>
    <row r="27" spans="1:7">
      <c r="A27" s="118" t="s">
        <v>94</v>
      </c>
      <c r="B27" s="116"/>
      <c r="C27" s="116"/>
      <c r="D27" s="116"/>
      <c r="E27" s="116">
        <v>1</v>
      </c>
      <c r="F27" s="116"/>
      <c r="G27" s="116">
        <v>1</v>
      </c>
    </row>
    <row r="28" spans="1:7">
      <c r="A28" s="115" t="s">
        <v>63</v>
      </c>
      <c r="B28" s="116"/>
      <c r="C28" s="116"/>
      <c r="D28" s="116">
        <v>1</v>
      </c>
      <c r="E28" s="116">
        <v>3</v>
      </c>
      <c r="F28" s="116"/>
      <c r="G28" s="116">
        <v>4</v>
      </c>
    </row>
    <row r="29" spans="1:7">
      <c r="A29" s="118" t="s">
        <v>330</v>
      </c>
      <c r="B29" s="116"/>
      <c r="C29" s="116"/>
      <c r="D29" s="116"/>
      <c r="E29" s="116">
        <v>1</v>
      </c>
      <c r="F29" s="116"/>
      <c r="G29" s="116">
        <v>1</v>
      </c>
    </row>
    <row r="30" spans="1:7">
      <c r="A30" s="118" t="s">
        <v>331</v>
      </c>
      <c r="B30" s="116"/>
      <c r="C30" s="116"/>
      <c r="D30" s="116"/>
      <c r="E30" s="116">
        <v>1</v>
      </c>
      <c r="F30" s="116"/>
      <c r="G30" s="116">
        <v>1</v>
      </c>
    </row>
    <row r="31" spans="1:7">
      <c r="A31" s="118" t="s">
        <v>332</v>
      </c>
      <c r="B31" s="116"/>
      <c r="C31" s="116"/>
      <c r="D31" s="116">
        <v>1</v>
      </c>
      <c r="E31" s="116"/>
      <c r="F31" s="116"/>
      <c r="G31" s="116">
        <v>1</v>
      </c>
    </row>
    <row r="32" spans="1:7">
      <c r="A32" s="118" t="s">
        <v>333</v>
      </c>
      <c r="B32" s="116"/>
      <c r="C32" s="116"/>
      <c r="D32" s="116"/>
      <c r="E32" s="116">
        <v>1</v>
      </c>
      <c r="F32" s="116"/>
      <c r="G32" s="116">
        <v>1</v>
      </c>
    </row>
    <row r="33" spans="1:7">
      <c r="A33" s="115" t="s">
        <v>74</v>
      </c>
      <c r="B33" s="116"/>
      <c r="C33" s="116">
        <v>3</v>
      </c>
      <c r="D33" s="116">
        <v>17</v>
      </c>
      <c r="E33" s="116"/>
      <c r="F33" s="116"/>
      <c r="G33" s="116">
        <v>20</v>
      </c>
    </row>
    <row r="34" spans="1:7">
      <c r="A34" s="115" t="s">
        <v>76</v>
      </c>
      <c r="B34" s="116">
        <v>1</v>
      </c>
      <c r="C34" s="116">
        <v>1</v>
      </c>
      <c r="D34" s="116"/>
      <c r="E34" s="116">
        <v>17</v>
      </c>
      <c r="F34" s="116"/>
      <c r="G34" s="116">
        <v>19</v>
      </c>
    </row>
    <row r="35" spans="1:7">
      <c r="A35" s="119" t="s">
        <v>304</v>
      </c>
      <c r="B35" s="120"/>
      <c r="C35" s="120"/>
      <c r="D35" s="120"/>
      <c r="E35" s="120">
        <v>8</v>
      </c>
      <c r="F35" s="120"/>
      <c r="G35" s="120">
        <v>8</v>
      </c>
    </row>
    <row r="36" spans="1:7" s="121" customFormat="1">
      <c r="A36" s="118" t="s">
        <v>305</v>
      </c>
      <c r="B36" s="116"/>
      <c r="C36" s="116"/>
      <c r="D36" s="116"/>
      <c r="E36" s="116">
        <v>2</v>
      </c>
      <c r="F36" s="116"/>
      <c r="G36" s="116">
        <v>2</v>
      </c>
    </row>
    <row r="37" spans="1:7">
      <c r="A37" s="118" t="s">
        <v>306</v>
      </c>
      <c r="B37" s="116"/>
      <c r="C37" s="116"/>
      <c r="D37" s="116"/>
      <c r="E37" s="116">
        <v>4</v>
      </c>
      <c r="F37" s="116"/>
      <c r="G37" s="116">
        <v>4</v>
      </c>
    </row>
    <row r="38" spans="1:7">
      <c r="A38" s="118" t="s">
        <v>93</v>
      </c>
      <c r="B38" s="116"/>
      <c r="C38" s="116">
        <v>1</v>
      </c>
      <c r="D38" s="116"/>
      <c r="E38" s="116"/>
      <c r="F38" s="116"/>
      <c r="G38" s="116">
        <v>1</v>
      </c>
    </row>
    <row r="39" spans="1:7">
      <c r="A39" s="119" t="s">
        <v>97</v>
      </c>
      <c r="B39" s="120"/>
      <c r="C39" s="120"/>
      <c r="D39" s="120"/>
      <c r="E39" s="120">
        <v>3</v>
      </c>
      <c r="F39" s="120"/>
      <c r="G39" s="120">
        <v>3</v>
      </c>
    </row>
    <row r="40" spans="1:7">
      <c r="A40" s="118" t="s">
        <v>310</v>
      </c>
      <c r="B40" s="116">
        <v>1</v>
      </c>
      <c r="C40" s="116"/>
      <c r="D40" s="116"/>
      <c r="E40" s="116"/>
      <c r="F40" s="116"/>
      <c r="G40" s="116">
        <v>1</v>
      </c>
    </row>
    <row r="41" spans="1:7">
      <c r="A41" s="115" t="s">
        <v>7</v>
      </c>
      <c r="B41" s="116"/>
      <c r="C41" s="116"/>
      <c r="D41" s="116"/>
      <c r="E41" s="116">
        <v>3</v>
      </c>
      <c r="F41" s="116"/>
      <c r="G41" s="116">
        <v>3</v>
      </c>
    </row>
    <row r="42" spans="1:7" s="121" customFormat="1">
      <c r="A42" s="118" t="s">
        <v>219</v>
      </c>
      <c r="B42" s="116"/>
      <c r="C42" s="116"/>
      <c r="D42" s="116"/>
      <c r="E42" s="116">
        <v>2</v>
      </c>
      <c r="F42" s="116"/>
      <c r="G42" s="116">
        <v>2</v>
      </c>
    </row>
    <row r="43" spans="1:7">
      <c r="A43" s="118" t="s">
        <v>95</v>
      </c>
      <c r="B43" s="116"/>
      <c r="C43" s="116"/>
      <c r="D43" s="116"/>
      <c r="E43" s="116">
        <v>1</v>
      </c>
      <c r="F43" s="116"/>
      <c r="G43" s="116">
        <v>1</v>
      </c>
    </row>
    <row r="44" spans="1:7">
      <c r="A44" s="115" t="s">
        <v>9</v>
      </c>
      <c r="B44" s="116"/>
      <c r="C44" s="116">
        <v>1</v>
      </c>
      <c r="D44" s="116">
        <v>1</v>
      </c>
      <c r="E44" s="116">
        <v>2</v>
      </c>
      <c r="F44" s="116">
        <v>1</v>
      </c>
      <c r="G44" s="116">
        <v>5</v>
      </c>
    </row>
    <row r="45" spans="1:7">
      <c r="A45" s="118" t="s">
        <v>308</v>
      </c>
      <c r="B45" s="116"/>
      <c r="C45" s="116">
        <v>1</v>
      </c>
      <c r="D45" s="116"/>
      <c r="E45" s="116"/>
      <c r="F45" s="116"/>
      <c r="G45" s="116">
        <v>1</v>
      </c>
    </row>
    <row r="46" spans="1:7">
      <c r="A46" s="118" t="s">
        <v>194</v>
      </c>
      <c r="B46" s="116"/>
      <c r="C46" s="116"/>
      <c r="D46" s="116"/>
      <c r="E46" s="116">
        <v>2</v>
      </c>
      <c r="F46" s="116">
        <v>1</v>
      </c>
      <c r="G46" s="116">
        <v>3</v>
      </c>
    </row>
    <row r="47" spans="1:7">
      <c r="A47" s="118" t="s">
        <v>325</v>
      </c>
      <c r="B47" s="116"/>
      <c r="C47" s="116"/>
      <c r="D47" s="116">
        <v>1</v>
      </c>
      <c r="E47" s="116"/>
      <c r="F47" s="116"/>
      <c r="G47" s="116">
        <v>1</v>
      </c>
    </row>
    <row r="48" spans="1:7">
      <c r="A48" s="115" t="s">
        <v>10</v>
      </c>
      <c r="B48" s="116"/>
      <c r="C48" s="116">
        <v>3</v>
      </c>
      <c r="D48" s="116"/>
      <c r="E48" s="116"/>
      <c r="F48" s="116">
        <v>6</v>
      </c>
      <c r="G48" s="116">
        <v>9</v>
      </c>
    </row>
    <row r="49" spans="1:7">
      <c r="A49" s="118" t="s">
        <v>303</v>
      </c>
      <c r="B49" s="116"/>
      <c r="C49" s="116"/>
      <c r="D49" s="116"/>
      <c r="E49" s="116"/>
      <c r="F49" s="116">
        <v>1</v>
      </c>
      <c r="G49" s="116">
        <v>1</v>
      </c>
    </row>
    <row r="50" spans="1:7">
      <c r="A50" s="118" t="s">
        <v>307</v>
      </c>
      <c r="B50" s="116"/>
      <c r="C50" s="116"/>
      <c r="D50" s="116"/>
      <c r="E50" s="116"/>
      <c r="F50" s="116">
        <v>2</v>
      </c>
      <c r="G50" s="116">
        <v>2</v>
      </c>
    </row>
    <row r="51" spans="1:7">
      <c r="A51" s="118" t="s">
        <v>95</v>
      </c>
      <c r="B51" s="116"/>
      <c r="C51" s="116">
        <v>1</v>
      </c>
      <c r="D51" s="116"/>
      <c r="E51" s="116"/>
      <c r="F51" s="116"/>
      <c r="G51" s="116">
        <v>1</v>
      </c>
    </row>
    <row r="52" spans="1:7">
      <c r="A52" s="118" t="s">
        <v>309</v>
      </c>
      <c r="B52" s="116"/>
      <c r="C52" s="116"/>
      <c r="D52" s="116"/>
      <c r="E52" s="116"/>
      <c r="F52" s="116">
        <v>2</v>
      </c>
      <c r="G52" s="116">
        <v>2</v>
      </c>
    </row>
    <row r="53" spans="1:7">
      <c r="A53" s="118" t="s">
        <v>99</v>
      </c>
      <c r="B53" s="116"/>
      <c r="C53" s="116">
        <v>2</v>
      </c>
      <c r="D53" s="116"/>
      <c r="E53" s="116"/>
      <c r="F53" s="116"/>
      <c r="G53" s="116">
        <v>2</v>
      </c>
    </row>
    <row r="54" spans="1:7">
      <c r="A54" s="118" t="s">
        <v>311</v>
      </c>
      <c r="B54" s="116"/>
      <c r="C54" s="116"/>
      <c r="D54" s="116"/>
      <c r="E54" s="116"/>
      <c r="F54" s="116">
        <v>1</v>
      </c>
      <c r="G54" s="116">
        <v>1</v>
      </c>
    </row>
    <row r="55" spans="1:7">
      <c r="A55" s="114" t="s">
        <v>62</v>
      </c>
      <c r="B55" s="116"/>
      <c r="C55" s="116">
        <v>2</v>
      </c>
      <c r="D55" s="116">
        <v>4</v>
      </c>
      <c r="E55" s="116">
        <v>8</v>
      </c>
      <c r="F55" s="116">
        <v>2</v>
      </c>
      <c r="G55" s="116">
        <v>16</v>
      </c>
    </row>
    <row r="56" spans="1:7">
      <c r="A56" s="115" t="s">
        <v>291</v>
      </c>
      <c r="B56" s="116"/>
      <c r="C56" s="116">
        <v>1</v>
      </c>
      <c r="D56" s="116"/>
      <c r="E56" s="116"/>
      <c r="F56" s="116">
        <v>1</v>
      </c>
      <c r="G56" s="116">
        <v>2</v>
      </c>
    </row>
    <row r="57" spans="1:7">
      <c r="A57" s="118" t="s">
        <v>95</v>
      </c>
      <c r="B57" s="116"/>
      <c r="C57" s="116">
        <v>1</v>
      </c>
      <c r="D57" s="116"/>
      <c r="E57" s="116"/>
      <c r="F57" s="116"/>
      <c r="G57" s="116">
        <v>1</v>
      </c>
    </row>
    <row r="58" spans="1:7">
      <c r="A58" s="118" t="s">
        <v>96</v>
      </c>
      <c r="B58" s="116"/>
      <c r="C58" s="116"/>
      <c r="D58" s="116"/>
      <c r="E58" s="116"/>
      <c r="F58" s="116">
        <v>1</v>
      </c>
      <c r="G58" s="116">
        <v>1</v>
      </c>
    </row>
    <row r="59" spans="1:7">
      <c r="A59" s="115" t="s">
        <v>293</v>
      </c>
      <c r="B59" s="116"/>
      <c r="C59" s="116"/>
      <c r="D59" s="116">
        <v>3</v>
      </c>
      <c r="E59" s="116">
        <v>6</v>
      </c>
      <c r="F59" s="116"/>
      <c r="G59" s="116">
        <v>9</v>
      </c>
    </row>
    <row r="60" spans="1:7">
      <c r="A60" s="118" t="s">
        <v>92</v>
      </c>
      <c r="B60" s="116"/>
      <c r="C60" s="116"/>
      <c r="D60" s="116">
        <v>1</v>
      </c>
      <c r="E60" s="116"/>
      <c r="F60" s="116"/>
      <c r="G60" s="116">
        <v>1</v>
      </c>
    </row>
    <row r="61" spans="1:7">
      <c r="A61" s="118" t="s">
        <v>312</v>
      </c>
      <c r="B61" s="116"/>
      <c r="C61" s="116"/>
      <c r="D61" s="116"/>
      <c r="E61" s="116">
        <v>1</v>
      </c>
      <c r="F61" s="116"/>
      <c r="G61" s="116">
        <v>1</v>
      </c>
    </row>
    <row r="62" spans="1:7">
      <c r="A62" s="118" t="s">
        <v>313</v>
      </c>
      <c r="B62" s="116"/>
      <c r="C62" s="116"/>
      <c r="D62" s="116">
        <v>1</v>
      </c>
      <c r="E62" s="116"/>
      <c r="F62" s="116"/>
      <c r="G62" s="116">
        <v>1</v>
      </c>
    </row>
    <row r="63" spans="1:7">
      <c r="A63" s="118" t="s">
        <v>315</v>
      </c>
      <c r="B63" s="116"/>
      <c r="C63" s="116"/>
      <c r="D63" s="116">
        <v>1</v>
      </c>
      <c r="E63" s="116"/>
      <c r="F63" s="116"/>
      <c r="G63" s="116">
        <v>1</v>
      </c>
    </row>
    <row r="64" spans="1:7">
      <c r="A64" s="118" t="s">
        <v>316</v>
      </c>
      <c r="B64" s="116"/>
      <c r="C64" s="116"/>
      <c r="D64" s="116"/>
      <c r="E64" s="116">
        <v>5</v>
      </c>
      <c r="F64" s="116"/>
      <c r="G64" s="116">
        <v>5</v>
      </c>
    </row>
    <row r="65" spans="1:7">
      <c r="A65" s="115" t="s">
        <v>290</v>
      </c>
      <c r="B65" s="116"/>
      <c r="C65" s="116"/>
      <c r="D65" s="116">
        <v>1</v>
      </c>
      <c r="E65" s="116"/>
      <c r="F65" s="116"/>
      <c r="G65" s="116">
        <v>1</v>
      </c>
    </row>
    <row r="66" spans="1:7">
      <c r="A66" s="118" t="s">
        <v>96</v>
      </c>
      <c r="B66" s="116"/>
      <c r="C66" s="116"/>
      <c r="D66" s="116">
        <v>1</v>
      </c>
      <c r="E66" s="116"/>
      <c r="F66" s="116"/>
      <c r="G66" s="116">
        <v>1</v>
      </c>
    </row>
    <row r="67" spans="1:7">
      <c r="A67" s="115" t="s">
        <v>292</v>
      </c>
      <c r="B67" s="116"/>
      <c r="C67" s="116">
        <v>1</v>
      </c>
      <c r="D67" s="116"/>
      <c r="E67" s="116">
        <v>2</v>
      </c>
      <c r="F67" s="116">
        <v>1</v>
      </c>
      <c r="G67" s="116">
        <v>4</v>
      </c>
    </row>
    <row r="68" spans="1:7">
      <c r="A68" s="118" t="s">
        <v>314</v>
      </c>
      <c r="B68" s="116"/>
      <c r="C68" s="116">
        <v>1</v>
      </c>
      <c r="D68" s="116"/>
      <c r="E68" s="116"/>
      <c r="F68" s="116"/>
      <c r="G68" s="116">
        <v>1</v>
      </c>
    </row>
    <row r="69" spans="1:7">
      <c r="A69" s="118" t="s">
        <v>91</v>
      </c>
      <c r="B69" s="116"/>
      <c r="C69" s="116"/>
      <c r="D69" s="116"/>
      <c r="E69" s="116">
        <v>2</v>
      </c>
      <c r="F69" s="116">
        <v>1</v>
      </c>
      <c r="G69" s="116">
        <v>3</v>
      </c>
    </row>
    <row r="70" spans="1:7">
      <c r="A70" s="114" t="s">
        <v>53</v>
      </c>
      <c r="B70" s="116"/>
      <c r="C70" s="116">
        <v>4</v>
      </c>
      <c r="D70" s="116"/>
      <c r="E70" s="116"/>
      <c r="F70" s="116"/>
      <c r="G70" s="116">
        <v>4</v>
      </c>
    </row>
    <row r="71" spans="1:7">
      <c r="A71" s="115" t="s">
        <v>69</v>
      </c>
      <c r="B71" s="116"/>
      <c r="C71" s="116">
        <v>1</v>
      </c>
      <c r="D71" s="116"/>
      <c r="E71" s="116"/>
      <c r="F71" s="116"/>
      <c r="G71" s="116">
        <v>1</v>
      </c>
    </row>
    <row r="72" spans="1:7">
      <c r="A72" s="118" t="s">
        <v>318</v>
      </c>
      <c r="B72" s="116"/>
      <c r="C72" s="116">
        <v>1</v>
      </c>
      <c r="D72" s="116"/>
      <c r="E72" s="116"/>
      <c r="F72" s="116"/>
      <c r="G72" s="116">
        <v>1</v>
      </c>
    </row>
    <row r="73" spans="1:7">
      <c r="A73" s="115" t="s">
        <v>294</v>
      </c>
      <c r="B73" s="116"/>
      <c r="C73" s="116">
        <v>1</v>
      </c>
      <c r="D73" s="116"/>
      <c r="E73" s="116"/>
      <c r="F73" s="116"/>
      <c r="G73" s="116">
        <v>1</v>
      </c>
    </row>
    <row r="74" spans="1:7">
      <c r="A74" s="118" t="s">
        <v>319</v>
      </c>
      <c r="B74" s="116"/>
      <c r="C74" s="116">
        <v>1</v>
      </c>
      <c r="D74" s="116"/>
      <c r="E74" s="116"/>
      <c r="F74" s="116"/>
      <c r="G74" s="116">
        <v>1</v>
      </c>
    </row>
    <row r="75" spans="1:7">
      <c r="A75" s="115" t="s">
        <v>2</v>
      </c>
      <c r="B75" s="116"/>
      <c r="C75" s="116">
        <v>2</v>
      </c>
      <c r="D75" s="116"/>
      <c r="E75" s="116"/>
      <c r="F75" s="116"/>
      <c r="G75" s="116">
        <v>2</v>
      </c>
    </row>
    <row r="76" spans="1:7">
      <c r="A76" s="118" t="s">
        <v>317</v>
      </c>
      <c r="B76" s="116"/>
      <c r="C76" s="116">
        <v>1</v>
      </c>
      <c r="D76" s="116"/>
      <c r="E76" s="116"/>
      <c r="F76" s="116"/>
      <c r="G76" s="116">
        <v>1</v>
      </c>
    </row>
    <row r="77" spans="1:7">
      <c r="A77" s="118" t="s">
        <v>280</v>
      </c>
      <c r="B77" s="116"/>
      <c r="C77" s="116">
        <v>1</v>
      </c>
      <c r="D77" s="116"/>
      <c r="E77" s="116"/>
      <c r="F77" s="116"/>
      <c r="G77" s="116">
        <v>1</v>
      </c>
    </row>
    <row r="78" spans="1:7">
      <c r="A78" s="114" t="s">
        <v>323</v>
      </c>
      <c r="B78" s="116">
        <v>2</v>
      </c>
      <c r="C78" s="116">
        <v>27</v>
      </c>
      <c r="D78" s="116">
        <v>23</v>
      </c>
      <c r="E78" s="116">
        <v>39</v>
      </c>
      <c r="F78" s="116">
        <v>9</v>
      </c>
      <c r="G78" s="116">
        <v>100</v>
      </c>
    </row>
  </sheetData>
  <phoneticPr fontId="3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J51"/>
  <sheetViews>
    <sheetView showGridLines="0" tabSelected="1" zoomScale="70" zoomScaleNormal="70" zoomScaleSheetLayoutView="85" workbookViewId="0">
      <pane xSplit="5" ySplit="2" topLeftCell="F15" activePane="bottomRight" state="frozen"/>
      <selection pane="topRight" activeCell="D1" sqref="D1"/>
      <selection pane="bottomLeft" activeCell="A2" sqref="A2"/>
      <selection pane="bottomRight" activeCell="H17" sqref="H17"/>
    </sheetView>
  </sheetViews>
  <sheetFormatPr defaultColWidth="14.42578125" defaultRowHeight="33" customHeight="1"/>
  <cols>
    <col min="1" max="1" width="2.28515625" style="1" customWidth="1"/>
    <col min="2" max="2" width="5.42578125" style="2" customWidth="1"/>
    <col min="3" max="3" width="9.7109375" style="2" customWidth="1"/>
    <col min="4" max="4" width="25.140625" style="2" customWidth="1"/>
    <col min="5" max="5" width="25.42578125" style="11" customWidth="1"/>
    <col min="6" max="6" width="39.7109375" style="5" customWidth="1"/>
    <col min="7" max="7" width="15.28515625" style="11" customWidth="1"/>
    <col min="8" max="8" width="22" style="122" customWidth="1"/>
    <col min="9" max="9" width="89.28515625" style="1" customWidth="1"/>
    <col min="10" max="10" width="80.140625" style="1" customWidth="1"/>
    <col min="11" max="16384" width="14.42578125" style="1"/>
  </cols>
  <sheetData>
    <row r="1" spans="2:10" s="3" customFormat="1" ht="6.75" customHeight="1">
      <c r="B1" s="4"/>
      <c r="C1" s="4"/>
      <c r="D1" s="4"/>
      <c r="E1" s="13"/>
      <c r="F1" s="6"/>
      <c r="G1" s="12"/>
      <c r="H1" s="122"/>
    </row>
    <row r="2" spans="2:10" ht="55.5" customHeight="1">
      <c r="B2" s="146" t="s">
        <v>0</v>
      </c>
      <c r="C2" s="146" t="s">
        <v>13</v>
      </c>
      <c r="D2" s="146" t="s">
        <v>88</v>
      </c>
      <c r="E2" s="146" t="s">
        <v>18</v>
      </c>
      <c r="F2" s="147" t="s">
        <v>19</v>
      </c>
      <c r="G2" s="148" t="s">
        <v>22</v>
      </c>
      <c r="H2" s="149" t="s">
        <v>20</v>
      </c>
      <c r="I2" s="150" t="s">
        <v>111</v>
      </c>
      <c r="J2" s="150" t="s">
        <v>112</v>
      </c>
    </row>
    <row r="3" spans="2:10" s="3" customFormat="1" ht="108" customHeight="1">
      <c r="B3" s="153">
        <v>1</v>
      </c>
      <c r="C3" s="154" t="s">
        <v>14</v>
      </c>
      <c r="D3" s="155" t="s">
        <v>49</v>
      </c>
      <c r="E3" s="156" t="s">
        <v>75</v>
      </c>
      <c r="F3" s="157" t="s">
        <v>23</v>
      </c>
      <c r="G3" s="158">
        <v>1</v>
      </c>
      <c r="H3" s="152">
        <v>44915</v>
      </c>
      <c r="I3" s="151" t="s">
        <v>342</v>
      </c>
      <c r="J3" s="151" t="s">
        <v>343</v>
      </c>
    </row>
    <row r="4" spans="2:10" s="3" customFormat="1" ht="81" customHeight="1">
      <c r="B4" s="153">
        <f>B3+1</f>
        <v>2</v>
      </c>
      <c r="C4" s="154" t="s">
        <v>14</v>
      </c>
      <c r="D4" s="155" t="s">
        <v>49</v>
      </c>
      <c r="E4" s="156" t="s">
        <v>75</v>
      </c>
      <c r="F4" s="164" t="s">
        <v>12</v>
      </c>
      <c r="G4" s="158">
        <v>1</v>
      </c>
      <c r="H4" s="152">
        <v>44956</v>
      </c>
      <c r="I4" s="151" t="s">
        <v>344</v>
      </c>
      <c r="J4" s="151" t="s">
        <v>345</v>
      </c>
    </row>
    <row r="5" spans="2:10" s="3" customFormat="1" ht="127.5" customHeight="1">
      <c r="B5" s="153">
        <f t="shared" ref="B5:B51" si="0">B4+1</f>
        <v>3</v>
      </c>
      <c r="C5" s="154" t="s">
        <v>14</v>
      </c>
      <c r="D5" s="155" t="s">
        <v>49</v>
      </c>
      <c r="E5" s="156" t="s">
        <v>75</v>
      </c>
      <c r="F5" s="157" t="s">
        <v>24</v>
      </c>
      <c r="G5" s="158">
        <v>1</v>
      </c>
      <c r="H5" s="152">
        <v>44956</v>
      </c>
      <c r="I5" s="151" t="s">
        <v>346</v>
      </c>
      <c r="J5" s="151" t="s">
        <v>347</v>
      </c>
    </row>
    <row r="6" spans="2:10" s="3" customFormat="1" ht="212.25" customHeight="1">
      <c r="B6" s="153">
        <f t="shared" si="0"/>
        <v>4</v>
      </c>
      <c r="C6" s="154" t="s">
        <v>14</v>
      </c>
      <c r="D6" s="155" t="s">
        <v>49</v>
      </c>
      <c r="E6" s="156" t="s">
        <v>75</v>
      </c>
      <c r="F6" s="157" t="s">
        <v>25</v>
      </c>
      <c r="G6" s="158">
        <v>1</v>
      </c>
      <c r="H6" s="152">
        <v>44956</v>
      </c>
      <c r="I6" s="151" t="s">
        <v>348</v>
      </c>
      <c r="J6" s="151" t="s">
        <v>349</v>
      </c>
    </row>
    <row r="7" spans="2:10" s="3" customFormat="1" ht="86.25" customHeight="1">
      <c r="B7" s="153">
        <f t="shared" si="0"/>
        <v>5</v>
      </c>
      <c r="C7" s="154" t="s">
        <v>14</v>
      </c>
      <c r="D7" s="155" t="s">
        <v>49</v>
      </c>
      <c r="E7" s="156" t="s">
        <v>75</v>
      </c>
      <c r="F7" s="157" t="s">
        <v>26</v>
      </c>
      <c r="G7" s="158">
        <v>1</v>
      </c>
      <c r="H7" s="152">
        <v>44956</v>
      </c>
      <c r="I7" s="151" t="s">
        <v>350</v>
      </c>
      <c r="J7" s="151" t="s">
        <v>351</v>
      </c>
    </row>
    <row r="8" spans="2:10" s="3" customFormat="1" ht="83.25" customHeight="1">
      <c r="B8" s="153">
        <f t="shared" si="0"/>
        <v>6</v>
      </c>
      <c r="C8" s="154" t="s">
        <v>14</v>
      </c>
      <c r="D8" s="155" t="s">
        <v>49</v>
      </c>
      <c r="E8" s="156" t="s">
        <v>75</v>
      </c>
      <c r="F8" s="157" t="s">
        <v>27</v>
      </c>
      <c r="G8" s="158">
        <v>1</v>
      </c>
      <c r="H8" s="152">
        <v>44956</v>
      </c>
      <c r="I8" s="151" t="s">
        <v>352</v>
      </c>
      <c r="J8" s="151" t="s">
        <v>353</v>
      </c>
    </row>
    <row r="9" spans="2:10" s="3" customFormat="1" ht="77.25" customHeight="1">
      <c r="B9" s="153">
        <f t="shared" si="0"/>
        <v>7</v>
      </c>
      <c r="C9" s="154" t="s">
        <v>14</v>
      </c>
      <c r="D9" s="155" t="s">
        <v>49</v>
      </c>
      <c r="E9" s="156" t="s">
        <v>75</v>
      </c>
      <c r="F9" s="157" t="s">
        <v>28</v>
      </c>
      <c r="G9" s="158">
        <v>1</v>
      </c>
      <c r="H9" s="152">
        <v>44956</v>
      </c>
      <c r="I9" s="151" t="s">
        <v>354</v>
      </c>
      <c r="J9" s="151" t="s">
        <v>129</v>
      </c>
    </row>
    <row r="10" spans="2:10" s="3" customFormat="1" ht="87" customHeight="1">
      <c r="B10" s="153">
        <f t="shared" si="0"/>
        <v>8</v>
      </c>
      <c r="C10" s="154" t="s">
        <v>14</v>
      </c>
      <c r="D10" s="155" t="s">
        <v>49</v>
      </c>
      <c r="E10" s="156" t="s">
        <v>75</v>
      </c>
      <c r="F10" s="157" t="s">
        <v>29</v>
      </c>
      <c r="G10" s="158">
        <v>2</v>
      </c>
      <c r="H10" s="152">
        <v>44956</v>
      </c>
      <c r="I10" s="151" t="s">
        <v>355</v>
      </c>
      <c r="J10" s="159" t="s">
        <v>356</v>
      </c>
    </row>
    <row r="11" spans="2:10" s="3" customFormat="1" ht="141" customHeight="1">
      <c r="B11" s="153">
        <f t="shared" si="0"/>
        <v>9</v>
      </c>
      <c r="C11" s="154" t="s">
        <v>15</v>
      </c>
      <c r="D11" s="155" t="s">
        <v>49</v>
      </c>
      <c r="E11" s="156" t="s">
        <v>75</v>
      </c>
      <c r="F11" s="165" t="s">
        <v>90</v>
      </c>
      <c r="G11" s="158">
        <v>8</v>
      </c>
      <c r="H11" s="152">
        <v>44956</v>
      </c>
      <c r="I11" s="160" t="s">
        <v>357</v>
      </c>
      <c r="J11" s="159" t="s">
        <v>358</v>
      </c>
    </row>
    <row r="12" spans="2:10" s="3" customFormat="1" ht="156.75" customHeight="1">
      <c r="B12" s="153">
        <f t="shared" si="0"/>
        <v>10</v>
      </c>
      <c r="C12" s="154" t="s">
        <v>14</v>
      </c>
      <c r="D12" s="155" t="s">
        <v>49</v>
      </c>
      <c r="E12" s="156" t="s">
        <v>77</v>
      </c>
      <c r="F12" s="157" t="s">
        <v>310</v>
      </c>
      <c r="G12" s="158">
        <v>1</v>
      </c>
      <c r="H12" s="152">
        <v>44985</v>
      </c>
      <c r="I12" s="161" t="s">
        <v>359</v>
      </c>
      <c r="J12" s="161" t="s">
        <v>360</v>
      </c>
    </row>
    <row r="13" spans="2:10" s="3" customFormat="1" ht="86.25" customHeight="1">
      <c r="B13" s="153">
        <f t="shared" si="0"/>
        <v>11</v>
      </c>
      <c r="C13" s="154" t="s">
        <v>15</v>
      </c>
      <c r="D13" s="155" t="s">
        <v>49</v>
      </c>
      <c r="E13" s="156" t="s">
        <v>77</v>
      </c>
      <c r="F13" s="157" t="s">
        <v>16</v>
      </c>
      <c r="G13" s="158">
        <v>2</v>
      </c>
      <c r="H13" s="152">
        <v>44958</v>
      </c>
      <c r="I13" s="161" t="s">
        <v>361</v>
      </c>
      <c r="J13" s="166"/>
    </row>
    <row r="14" spans="2:10" s="3" customFormat="1" ht="63" customHeight="1">
      <c r="B14" s="153">
        <f t="shared" si="0"/>
        <v>12</v>
      </c>
      <c r="C14" s="154" t="s">
        <v>15</v>
      </c>
      <c r="D14" s="155" t="s">
        <v>49</v>
      </c>
      <c r="E14" s="156" t="s">
        <v>77</v>
      </c>
      <c r="F14" s="157" t="s">
        <v>17</v>
      </c>
      <c r="G14" s="158">
        <v>4</v>
      </c>
      <c r="H14" s="152">
        <v>44958</v>
      </c>
      <c r="I14" s="161" t="s">
        <v>362</v>
      </c>
      <c r="J14" s="166"/>
    </row>
    <row r="15" spans="2:10" s="3" customFormat="1" ht="63" customHeight="1">
      <c r="B15" s="153">
        <f t="shared" si="0"/>
        <v>13</v>
      </c>
      <c r="C15" s="154" t="s">
        <v>15</v>
      </c>
      <c r="D15" s="155" t="s">
        <v>49</v>
      </c>
      <c r="E15" s="156" t="s">
        <v>77</v>
      </c>
      <c r="F15" s="157" t="s">
        <v>21</v>
      </c>
      <c r="G15" s="158">
        <v>5</v>
      </c>
      <c r="H15" s="152">
        <v>44958</v>
      </c>
      <c r="I15" s="161" t="s">
        <v>362</v>
      </c>
      <c r="J15" s="166"/>
    </row>
    <row r="16" spans="2:10" s="3" customFormat="1" ht="63" customHeight="1">
      <c r="B16" s="153">
        <f t="shared" si="0"/>
        <v>14</v>
      </c>
      <c r="C16" s="154" t="s">
        <v>15</v>
      </c>
      <c r="D16" s="155" t="s">
        <v>49</v>
      </c>
      <c r="E16" s="156" t="s">
        <v>77</v>
      </c>
      <c r="F16" s="157" t="s">
        <v>21</v>
      </c>
      <c r="G16" s="158">
        <v>3</v>
      </c>
      <c r="H16" s="152">
        <v>44967</v>
      </c>
      <c r="I16" s="161" t="s">
        <v>362</v>
      </c>
      <c r="J16" s="166"/>
    </row>
    <row r="17" spans="2:10" s="3" customFormat="1" ht="189.75" customHeight="1">
      <c r="B17" s="153">
        <f t="shared" si="0"/>
        <v>15</v>
      </c>
      <c r="C17" s="154" t="s">
        <v>14</v>
      </c>
      <c r="D17" s="155" t="s">
        <v>49</v>
      </c>
      <c r="E17" s="156" t="s">
        <v>3</v>
      </c>
      <c r="F17" s="157" t="s">
        <v>30</v>
      </c>
      <c r="G17" s="158">
        <v>1</v>
      </c>
      <c r="H17" s="152">
        <v>44985</v>
      </c>
      <c r="I17" s="161" t="s">
        <v>386</v>
      </c>
      <c r="J17" s="161" t="s">
        <v>364</v>
      </c>
    </row>
    <row r="18" spans="2:10" s="3" customFormat="1" ht="99.75" customHeight="1">
      <c r="B18" s="153">
        <f t="shared" si="0"/>
        <v>16</v>
      </c>
      <c r="C18" s="154" t="s">
        <v>15</v>
      </c>
      <c r="D18" s="155" t="s">
        <v>49</v>
      </c>
      <c r="E18" s="156" t="s">
        <v>3</v>
      </c>
      <c r="F18" s="157" t="s">
        <v>31</v>
      </c>
      <c r="G18" s="158">
        <v>1</v>
      </c>
      <c r="H18" s="167">
        <v>44985</v>
      </c>
      <c r="I18" s="161" t="s">
        <v>168</v>
      </c>
      <c r="J18" s="161" t="s">
        <v>169</v>
      </c>
    </row>
    <row r="19" spans="2:10" s="3" customFormat="1" ht="105" customHeight="1">
      <c r="B19" s="153">
        <f t="shared" si="0"/>
        <v>17</v>
      </c>
      <c r="C19" s="154" t="s">
        <v>15</v>
      </c>
      <c r="D19" s="155" t="s">
        <v>49</v>
      </c>
      <c r="E19" s="156" t="s">
        <v>3</v>
      </c>
      <c r="F19" s="157" t="s">
        <v>32</v>
      </c>
      <c r="G19" s="158">
        <v>1</v>
      </c>
      <c r="H19" s="152">
        <v>44985</v>
      </c>
      <c r="I19" s="161" t="s">
        <v>363</v>
      </c>
      <c r="J19" s="161" t="s">
        <v>365</v>
      </c>
    </row>
    <row r="20" spans="2:10" s="3" customFormat="1" ht="85.5" customHeight="1">
      <c r="B20" s="153">
        <f t="shared" si="0"/>
        <v>18</v>
      </c>
      <c r="C20" s="154" t="s">
        <v>15</v>
      </c>
      <c r="D20" s="155" t="s">
        <v>49</v>
      </c>
      <c r="E20" s="156" t="s">
        <v>3</v>
      </c>
      <c r="F20" s="157" t="s">
        <v>31</v>
      </c>
      <c r="G20" s="158">
        <v>1</v>
      </c>
      <c r="H20" s="152">
        <v>44967</v>
      </c>
      <c r="I20" s="161" t="s">
        <v>168</v>
      </c>
      <c r="J20" s="161" t="s">
        <v>169</v>
      </c>
    </row>
    <row r="21" spans="2:10" s="3" customFormat="1" ht="125.25" customHeight="1">
      <c r="B21" s="153">
        <f t="shared" si="0"/>
        <v>19</v>
      </c>
      <c r="C21" s="154" t="s">
        <v>15</v>
      </c>
      <c r="D21" s="155" t="s">
        <v>49</v>
      </c>
      <c r="E21" s="156" t="s">
        <v>3</v>
      </c>
      <c r="F21" s="157" t="s">
        <v>32</v>
      </c>
      <c r="G21" s="158">
        <v>1</v>
      </c>
      <c r="H21" s="152">
        <v>44985</v>
      </c>
      <c r="I21" s="161" t="s">
        <v>363</v>
      </c>
      <c r="J21" s="161" t="s">
        <v>365</v>
      </c>
    </row>
    <row r="22" spans="2:10" s="3" customFormat="1" ht="51" customHeight="1">
      <c r="B22" s="153">
        <f t="shared" si="0"/>
        <v>20</v>
      </c>
      <c r="C22" s="154" t="s">
        <v>14</v>
      </c>
      <c r="D22" s="162" t="s">
        <v>49</v>
      </c>
      <c r="E22" s="163" t="s">
        <v>33</v>
      </c>
      <c r="F22" s="157" t="s">
        <v>34</v>
      </c>
      <c r="G22" s="158">
        <v>1</v>
      </c>
      <c r="H22" s="152">
        <v>44985</v>
      </c>
      <c r="I22" s="159" t="s">
        <v>366</v>
      </c>
      <c r="J22" s="161"/>
    </row>
    <row r="23" spans="2:10" s="3" customFormat="1" ht="85.5" customHeight="1">
      <c r="B23" s="153">
        <f t="shared" si="0"/>
        <v>21</v>
      </c>
      <c r="C23" s="154" t="s">
        <v>14</v>
      </c>
      <c r="D23" s="162" t="s">
        <v>49</v>
      </c>
      <c r="E23" s="163" t="s">
        <v>33</v>
      </c>
      <c r="F23" s="157" t="s">
        <v>35</v>
      </c>
      <c r="G23" s="158">
        <v>1</v>
      </c>
      <c r="H23" s="152">
        <v>44985</v>
      </c>
      <c r="I23" s="159" t="s">
        <v>367</v>
      </c>
      <c r="J23" s="161"/>
    </row>
    <row r="24" spans="2:10" s="3" customFormat="1" ht="261.75" customHeight="1">
      <c r="B24" s="153">
        <f t="shared" si="0"/>
        <v>22</v>
      </c>
      <c r="C24" s="154" t="s">
        <v>14</v>
      </c>
      <c r="D24" s="162" t="s">
        <v>49</v>
      </c>
      <c r="E24" s="163" t="s">
        <v>36</v>
      </c>
      <c r="F24" s="157" t="s">
        <v>325</v>
      </c>
      <c r="G24" s="158">
        <v>1</v>
      </c>
      <c r="H24" s="152">
        <v>44943</v>
      </c>
      <c r="I24" s="161" t="s">
        <v>185</v>
      </c>
      <c r="J24" s="161" t="s">
        <v>186</v>
      </c>
    </row>
    <row r="25" spans="2:10" s="3" customFormat="1" ht="170.25" customHeight="1">
      <c r="B25" s="153">
        <f t="shared" si="0"/>
        <v>23</v>
      </c>
      <c r="C25" s="154" t="s">
        <v>14</v>
      </c>
      <c r="D25" s="162" t="s">
        <v>49</v>
      </c>
      <c r="E25" s="163" t="s">
        <v>36</v>
      </c>
      <c r="F25" s="157" t="s">
        <v>37</v>
      </c>
      <c r="G25" s="158">
        <v>1</v>
      </c>
      <c r="H25" s="152">
        <v>44925</v>
      </c>
      <c r="I25" s="161" t="s">
        <v>190</v>
      </c>
      <c r="J25" s="161" t="s">
        <v>191</v>
      </c>
    </row>
    <row r="26" spans="2:10" s="3" customFormat="1" ht="199.5" customHeight="1">
      <c r="B26" s="153">
        <f t="shared" si="0"/>
        <v>24</v>
      </c>
      <c r="C26" s="154" t="s">
        <v>14</v>
      </c>
      <c r="D26" s="162" t="s">
        <v>49</v>
      </c>
      <c r="E26" s="163" t="s">
        <v>36</v>
      </c>
      <c r="F26" s="157" t="s">
        <v>38</v>
      </c>
      <c r="G26" s="158">
        <v>1</v>
      </c>
      <c r="H26" s="152">
        <v>44961</v>
      </c>
      <c r="I26" s="161" t="s">
        <v>195</v>
      </c>
      <c r="J26" s="161" t="s">
        <v>196</v>
      </c>
    </row>
    <row r="27" spans="2:10" s="3" customFormat="1" ht="264" customHeight="1">
      <c r="B27" s="153">
        <f t="shared" si="0"/>
        <v>25</v>
      </c>
      <c r="C27" s="154" t="s">
        <v>14</v>
      </c>
      <c r="D27" s="162" t="s">
        <v>49</v>
      </c>
      <c r="E27" s="163" t="s">
        <v>36</v>
      </c>
      <c r="F27" s="157" t="s">
        <v>38</v>
      </c>
      <c r="G27" s="158">
        <v>1</v>
      </c>
      <c r="H27" s="152">
        <v>44961</v>
      </c>
      <c r="I27" s="161" t="s">
        <v>385</v>
      </c>
      <c r="J27" s="161" t="s">
        <v>196</v>
      </c>
    </row>
    <row r="28" spans="2:10" s="3" customFormat="1" ht="234.75" customHeight="1">
      <c r="B28" s="153">
        <f t="shared" si="0"/>
        <v>26</v>
      </c>
      <c r="C28" s="154" t="s">
        <v>14</v>
      </c>
      <c r="D28" s="162" t="s">
        <v>49</v>
      </c>
      <c r="E28" s="163" t="s">
        <v>36</v>
      </c>
      <c r="F28" s="157" t="s">
        <v>38</v>
      </c>
      <c r="G28" s="158">
        <v>1</v>
      </c>
      <c r="H28" s="152">
        <v>44989</v>
      </c>
      <c r="I28" s="161" t="s">
        <v>195</v>
      </c>
      <c r="J28" s="161" t="s">
        <v>196</v>
      </c>
    </row>
    <row r="29" spans="2:10" s="3" customFormat="1" ht="216" customHeight="1">
      <c r="B29" s="153">
        <f t="shared" si="0"/>
        <v>27</v>
      </c>
      <c r="C29" s="154" t="s">
        <v>14</v>
      </c>
      <c r="D29" s="162" t="s">
        <v>49</v>
      </c>
      <c r="E29" s="163" t="s">
        <v>4</v>
      </c>
      <c r="F29" s="157" t="s">
        <v>98</v>
      </c>
      <c r="G29" s="158">
        <v>2</v>
      </c>
      <c r="H29" s="152">
        <v>44986</v>
      </c>
      <c r="I29" s="161" t="s">
        <v>384</v>
      </c>
      <c r="J29" s="161" t="s">
        <v>212</v>
      </c>
    </row>
    <row r="30" spans="2:10" s="3" customFormat="1" ht="26.25" customHeight="1">
      <c r="B30" s="153">
        <f t="shared" si="0"/>
        <v>28</v>
      </c>
      <c r="C30" s="154" t="s">
        <v>14</v>
      </c>
      <c r="D30" s="162" t="s">
        <v>49</v>
      </c>
      <c r="E30" s="163" t="s">
        <v>4</v>
      </c>
      <c r="F30" s="157" t="s">
        <v>39</v>
      </c>
      <c r="G30" s="158">
        <v>2</v>
      </c>
      <c r="H30" s="152">
        <v>45000</v>
      </c>
      <c r="I30" s="166"/>
      <c r="J30" s="166"/>
    </row>
    <row r="31" spans="2:10" s="3" customFormat="1" ht="26.25" customHeight="1">
      <c r="B31" s="153">
        <f t="shared" si="0"/>
        <v>29</v>
      </c>
      <c r="C31" s="154" t="s">
        <v>14</v>
      </c>
      <c r="D31" s="162" t="s">
        <v>49</v>
      </c>
      <c r="E31" s="163" t="s">
        <v>4</v>
      </c>
      <c r="F31" s="157" t="s">
        <v>40</v>
      </c>
      <c r="G31" s="158">
        <v>1</v>
      </c>
      <c r="H31" s="152">
        <v>45000</v>
      </c>
      <c r="I31" s="166"/>
      <c r="J31" s="166"/>
    </row>
    <row r="32" spans="2:10" s="3" customFormat="1" ht="26.25" customHeight="1">
      <c r="B32" s="153">
        <f t="shared" si="0"/>
        <v>30</v>
      </c>
      <c r="C32" s="154" t="s">
        <v>14</v>
      </c>
      <c r="D32" s="162" t="s">
        <v>49</v>
      </c>
      <c r="E32" s="163" t="s">
        <v>4</v>
      </c>
      <c r="F32" s="157" t="s">
        <v>41</v>
      </c>
      <c r="G32" s="158">
        <v>1</v>
      </c>
      <c r="H32" s="152">
        <v>45000</v>
      </c>
      <c r="I32" s="166"/>
      <c r="J32" s="166"/>
    </row>
    <row r="33" spans="2:10" s="3" customFormat="1" ht="234" customHeight="1">
      <c r="B33" s="153">
        <f t="shared" si="0"/>
        <v>31</v>
      </c>
      <c r="C33" s="154" t="s">
        <v>14</v>
      </c>
      <c r="D33" s="162" t="s">
        <v>49</v>
      </c>
      <c r="E33" s="163" t="s">
        <v>42</v>
      </c>
      <c r="F33" s="157" t="s">
        <v>43</v>
      </c>
      <c r="G33" s="158">
        <v>2</v>
      </c>
      <c r="H33" s="152">
        <v>44960</v>
      </c>
      <c r="I33" s="161" t="s">
        <v>383</v>
      </c>
      <c r="J33" s="161" t="s">
        <v>221</v>
      </c>
    </row>
    <row r="34" spans="2:10" s="3" customFormat="1" ht="106.5" customHeight="1">
      <c r="B34" s="153">
        <f t="shared" si="0"/>
        <v>32</v>
      </c>
      <c r="C34" s="154" t="s">
        <v>14</v>
      </c>
      <c r="D34" s="162" t="s">
        <v>49</v>
      </c>
      <c r="E34" s="163" t="s">
        <v>42</v>
      </c>
      <c r="F34" s="157" t="s">
        <v>12</v>
      </c>
      <c r="G34" s="158">
        <v>1</v>
      </c>
      <c r="H34" s="152">
        <v>44960</v>
      </c>
      <c r="I34" s="161" t="s">
        <v>382</v>
      </c>
      <c r="J34" s="161" t="s">
        <v>215</v>
      </c>
    </row>
    <row r="35" spans="2:10" s="3" customFormat="1" ht="242.25" customHeight="1">
      <c r="B35" s="153">
        <f t="shared" si="0"/>
        <v>33</v>
      </c>
      <c r="C35" s="154" t="s">
        <v>14</v>
      </c>
      <c r="D35" s="162" t="s">
        <v>50</v>
      </c>
      <c r="E35" s="163" t="s">
        <v>293</v>
      </c>
      <c r="F35" s="157" t="s">
        <v>45</v>
      </c>
      <c r="G35" s="158">
        <v>1</v>
      </c>
      <c r="H35" s="152">
        <v>44929</v>
      </c>
      <c r="I35" s="161" t="s">
        <v>227</v>
      </c>
      <c r="J35" s="161" t="s">
        <v>228</v>
      </c>
    </row>
    <row r="36" spans="2:10" s="3" customFormat="1" ht="247.5" customHeight="1">
      <c r="B36" s="153">
        <f t="shared" si="0"/>
        <v>34</v>
      </c>
      <c r="C36" s="154" t="s">
        <v>14</v>
      </c>
      <c r="D36" s="162" t="s">
        <v>50</v>
      </c>
      <c r="E36" s="163" t="s">
        <v>293</v>
      </c>
      <c r="F36" s="157" t="s">
        <v>44</v>
      </c>
      <c r="G36" s="158">
        <v>1</v>
      </c>
      <c r="H36" s="152">
        <v>44960</v>
      </c>
      <c r="I36" s="161" t="s">
        <v>232</v>
      </c>
      <c r="J36" s="161" t="s">
        <v>233</v>
      </c>
    </row>
    <row r="37" spans="2:10" s="3" customFormat="1" ht="268.5" customHeight="1">
      <c r="B37" s="153">
        <f t="shared" si="0"/>
        <v>35</v>
      </c>
      <c r="C37" s="154" t="s">
        <v>14</v>
      </c>
      <c r="D37" s="162" t="s">
        <v>62</v>
      </c>
      <c r="E37" s="163" t="s">
        <v>293</v>
      </c>
      <c r="F37" s="157" t="s">
        <v>46</v>
      </c>
      <c r="G37" s="158">
        <v>1</v>
      </c>
      <c r="H37" s="152">
        <v>44929</v>
      </c>
      <c r="I37" s="161" t="s">
        <v>232</v>
      </c>
      <c r="J37" s="161" t="s">
        <v>233</v>
      </c>
    </row>
    <row r="38" spans="2:10" s="3" customFormat="1" ht="26.25" customHeight="1">
      <c r="B38" s="153">
        <f t="shared" si="0"/>
        <v>36</v>
      </c>
      <c r="C38" s="154" t="s">
        <v>15</v>
      </c>
      <c r="D38" s="162" t="s">
        <v>50</v>
      </c>
      <c r="E38" s="163" t="s">
        <v>293</v>
      </c>
      <c r="F38" s="157" t="s">
        <v>47</v>
      </c>
      <c r="G38" s="158">
        <v>4</v>
      </c>
      <c r="H38" s="152">
        <v>44961</v>
      </c>
      <c r="I38" s="166"/>
      <c r="J38" s="166"/>
    </row>
    <row r="39" spans="2:10" s="3" customFormat="1" ht="26.25" customHeight="1">
      <c r="B39" s="153">
        <f t="shared" si="0"/>
        <v>37</v>
      </c>
      <c r="C39" s="154" t="s">
        <v>15</v>
      </c>
      <c r="D39" s="162" t="s">
        <v>50</v>
      </c>
      <c r="E39" s="163" t="s">
        <v>293</v>
      </c>
      <c r="F39" s="157" t="s">
        <v>47</v>
      </c>
      <c r="G39" s="158">
        <v>1</v>
      </c>
      <c r="H39" s="152">
        <v>44961</v>
      </c>
      <c r="I39" s="166"/>
      <c r="J39" s="166"/>
    </row>
    <row r="40" spans="2:10" s="3" customFormat="1" ht="26.25" customHeight="1">
      <c r="B40" s="153">
        <f t="shared" si="0"/>
        <v>38</v>
      </c>
      <c r="C40" s="154" t="s">
        <v>15</v>
      </c>
      <c r="D40" s="162" t="s">
        <v>50</v>
      </c>
      <c r="E40" s="163" t="s">
        <v>292</v>
      </c>
      <c r="F40" s="157" t="s">
        <v>91</v>
      </c>
      <c r="G40" s="158">
        <v>2</v>
      </c>
      <c r="H40" s="152">
        <v>44961</v>
      </c>
      <c r="I40" s="166"/>
      <c r="J40" s="166"/>
    </row>
    <row r="41" spans="2:10" s="3" customFormat="1" ht="26.25" customHeight="1">
      <c r="B41" s="153">
        <f t="shared" si="0"/>
        <v>39</v>
      </c>
      <c r="C41" s="154" t="s">
        <v>15</v>
      </c>
      <c r="D41" s="162" t="s">
        <v>50</v>
      </c>
      <c r="E41" s="163" t="s">
        <v>292</v>
      </c>
      <c r="F41" s="157" t="s">
        <v>91</v>
      </c>
      <c r="G41" s="158">
        <v>1</v>
      </c>
      <c r="H41" s="152">
        <v>44989</v>
      </c>
      <c r="I41" s="166"/>
      <c r="J41" s="166"/>
    </row>
    <row r="42" spans="2:10" s="3" customFormat="1" ht="26.25" customHeight="1">
      <c r="B42" s="153">
        <f t="shared" si="0"/>
        <v>40</v>
      </c>
      <c r="C42" s="154" t="s">
        <v>14</v>
      </c>
      <c r="D42" s="162" t="s">
        <v>50</v>
      </c>
      <c r="E42" s="163" t="s">
        <v>291</v>
      </c>
      <c r="F42" s="157" t="s">
        <v>341</v>
      </c>
      <c r="G42" s="158">
        <v>1</v>
      </c>
      <c r="H42" s="152">
        <v>45000</v>
      </c>
      <c r="I42" s="166"/>
      <c r="J42" s="166"/>
    </row>
    <row r="43" spans="2:10" s="3" customFormat="1" ht="26.25" customHeight="1">
      <c r="B43" s="153">
        <f t="shared" si="0"/>
        <v>41</v>
      </c>
      <c r="C43" s="154" t="s">
        <v>14</v>
      </c>
      <c r="D43" s="162" t="s">
        <v>50</v>
      </c>
      <c r="E43" s="163" t="s">
        <v>291</v>
      </c>
      <c r="F43" s="157" t="s">
        <v>48</v>
      </c>
      <c r="G43" s="158">
        <v>1</v>
      </c>
      <c r="H43" s="152">
        <v>44915</v>
      </c>
      <c r="I43" s="166"/>
      <c r="J43" s="166"/>
    </row>
    <row r="44" spans="2:10" s="3" customFormat="1" ht="81" customHeight="1">
      <c r="B44" s="153">
        <f t="shared" si="0"/>
        <v>42</v>
      </c>
      <c r="C44" s="154" t="s">
        <v>14</v>
      </c>
      <c r="D44" s="162" t="s">
        <v>54</v>
      </c>
      <c r="E44" s="163" t="s">
        <v>51</v>
      </c>
      <c r="F44" s="157" t="s">
        <v>52</v>
      </c>
      <c r="G44" s="158">
        <v>1</v>
      </c>
      <c r="H44" s="152">
        <v>44915</v>
      </c>
      <c r="I44" s="161" t="s">
        <v>368</v>
      </c>
      <c r="J44" s="161" t="s">
        <v>369</v>
      </c>
    </row>
    <row r="45" spans="2:10" s="3" customFormat="1" ht="177" customHeight="1">
      <c r="B45" s="153">
        <f t="shared" si="0"/>
        <v>43</v>
      </c>
      <c r="C45" s="154" t="s">
        <v>14</v>
      </c>
      <c r="D45" s="162" t="s">
        <v>54</v>
      </c>
      <c r="E45" s="163" t="s">
        <v>294</v>
      </c>
      <c r="F45" s="157" t="s">
        <v>56</v>
      </c>
      <c r="G45" s="158">
        <v>1</v>
      </c>
      <c r="H45" s="152">
        <v>44915</v>
      </c>
      <c r="I45" s="161" t="s">
        <v>258</v>
      </c>
      <c r="J45" s="161" t="s">
        <v>370</v>
      </c>
    </row>
    <row r="46" spans="2:10" s="3" customFormat="1" ht="101.25" customHeight="1">
      <c r="B46" s="153">
        <f t="shared" si="0"/>
        <v>44</v>
      </c>
      <c r="C46" s="154" t="s">
        <v>14</v>
      </c>
      <c r="D46" s="162" t="s">
        <v>58</v>
      </c>
      <c r="E46" s="163" t="s">
        <v>71</v>
      </c>
      <c r="F46" s="157" t="s">
        <v>278</v>
      </c>
      <c r="G46" s="158">
        <v>1</v>
      </c>
      <c r="H46" s="152">
        <v>44941</v>
      </c>
      <c r="I46" s="161" t="s">
        <v>381</v>
      </c>
      <c r="J46" s="161"/>
    </row>
    <row r="47" spans="2:10" s="3" customFormat="1" ht="43.5" customHeight="1">
      <c r="B47" s="153">
        <f t="shared" si="0"/>
        <v>45</v>
      </c>
      <c r="C47" s="154" t="s">
        <v>14</v>
      </c>
      <c r="D47" s="162" t="s">
        <v>58</v>
      </c>
      <c r="E47" s="163" t="s">
        <v>71</v>
      </c>
      <c r="F47" s="157" t="s">
        <v>340</v>
      </c>
      <c r="G47" s="158">
        <v>1</v>
      </c>
      <c r="H47" s="152">
        <v>44985</v>
      </c>
      <c r="I47" s="161" t="s">
        <v>378</v>
      </c>
      <c r="J47" s="161"/>
    </row>
    <row r="48" spans="2:10" s="3" customFormat="1" ht="59.25" customHeight="1">
      <c r="B48" s="153">
        <f t="shared" si="0"/>
        <v>46</v>
      </c>
      <c r="C48" s="154" t="s">
        <v>100</v>
      </c>
      <c r="D48" s="162" t="s">
        <v>58</v>
      </c>
      <c r="E48" s="163" t="s">
        <v>71</v>
      </c>
      <c r="F48" s="157" t="s">
        <v>282</v>
      </c>
      <c r="G48" s="158">
        <v>1</v>
      </c>
      <c r="H48" s="152">
        <v>44941</v>
      </c>
      <c r="I48" s="161" t="s">
        <v>379</v>
      </c>
      <c r="J48" s="161" t="s">
        <v>380</v>
      </c>
    </row>
    <row r="49" spans="2:10" s="3" customFormat="1" ht="88.5" customHeight="1">
      <c r="B49" s="153">
        <f t="shared" si="0"/>
        <v>47</v>
      </c>
      <c r="C49" s="154" t="s">
        <v>100</v>
      </c>
      <c r="D49" s="162" t="s">
        <v>58</v>
      </c>
      <c r="E49" s="163" t="s">
        <v>71</v>
      </c>
      <c r="F49" s="157" t="s">
        <v>371</v>
      </c>
      <c r="G49" s="158">
        <v>2</v>
      </c>
      <c r="H49" s="152">
        <v>44961</v>
      </c>
      <c r="I49" s="161" t="s">
        <v>372</v>
      </c>
      <c r="J49" s="161" t="s">
        <v>373</v>
      </c>
    </row>
    <row r="50" spans="2:10" s="3" customFormat="1" ht="198" customHeight="1">
      <c r="B50" s="153">
        <f t="shared" si="0"/>
        <v>48</v>
      </c>
      <c r="C50" s="154" t="s">
        <v>14</v>
      </c>
      <c r="D50" s="162" t="s">
        <v>58</v>
      </c>
      <c r="E50" s="163" t="s">
        <v>60</v>
      </c>
      <c r="F50" s="157" t="s">
        <v>281</v>
      </c>
      <c r="G50" s="158">
        <v>1</v>
      </c>
      <c r="H50" s="152">
        <v>44941</v>
      </c>
      <c r="I50" s="161" t="s">
        <v>374</v>
      </c>
      <c r="J50" s="161" t="s">
        <v>375</v>
      </c>
    </row>
    <row r="51" spans="2:10" s="3" customFormat="1" ht="274.5" customHeight="1">
      <c r="B51" s="153">
        <f t="shared" si="0"/>
        <v>49</v>
      </c>
      <c r="C51" s="154" t="s">
        <v>14</v>
      </c>
      <c r="D51" s="162" t="s">
        <v>58</v>
      </c>
      <c r="E51" s="163" t="s">
        <v>60</v>
      </c>
      <c r="F51" s="157" t="s">
        <v>281</v>
      </c>
      <c r="G51" s="158">
        <v>1</v>
      </c>
      <c r="H51" s="152">
        <v>44941</v>
      </c>
      <c r="I51" s="161" t="s">
        <v>377</v>
      </c>
      <c r="J51" s="161" t="s">
        <v>376</v>
      </c>
    </row>
  </sheetData>
  <autoFilter ref="B2:H50"/>
  <phoneticPr fontId="4" type="noConversion"/>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45"/>
  <sheetViews>
    <sheetView showGridLines="0" topLeftCell="A4" zoomScale="70" zoomScaleNormal="70" workbookViewId="0">
      <pane xSplit="6" ySplit="2" topLeftCell="G42" activePane="bottomRight" state="frozen"/>
      <selection activeCell="A4" sqref="A4"/>
      <selection pane="topRight" activeCell="G4" sqref="G4"/>
      <selection pane="bottomLeft" activeCell="A6" sqref="A6"/>
      <selection pane="bottomRight" activeCell="H35" sqref="H35"/>
    </sheetView>
  </sheetViews>
  <sheetFormatPr defaultColWidth="14.42578125" defaultRowHeight="33" customHeight="1"/>
  <cols>
    <col min="1" max="1" width="2.28515625" style="60" customWidth="1"/>
    <col min="2" max="2" width="5.42578125" style="93" customWidth="1"/>
    <col min="3" max="3" width="9.7109375" style="93" customWidth="1"/>
    <col min="4" max="4" width="20.140625" style="93" customWidth="1"/>
    <col min="5" max="5" width="17.42578125" style="57" customWidth="1"/>
    <col min="6" max="6" width="36.85546875" style="56" customWidth="1"/>
    <col min="7" max="7" width="11.85546875" style="57" customWidth="1"/>
    <col min="8" max="8" width="16.140625" style="58" customWidth="1"/>
    <col min="9" max="9" width="88.28515625" style="59" customWidth="1"/>
    <col min="10" max="10" width="89.85546875" style="59" customWidth="1"/>
    <col min="11" max="12" width="57.140625" style="60" customWidth="1"/>
    <col min="13" max="16384" width="14.42578125" style="60"/>
  </cols>
  <sheetData>
    <row r="1" spans="2:12" ht="33" hidden="1" customHeight="1">
      <c r="B1" s="140" t="s">
        <v>104</v>
      </c>
      <c r="C1" s="140"/>
      <c r="D1" s="140"/>
      <c r="E1" s="140"/>
    </row>
    <row r="2" spans="2:12" ht="33" hidden="1" customHeight="1">
      <c r="B2" s="141" t="s">
        <v>105</v>
      </c>
      <c r="C2" s="141"/>
      <c r="D2" s="141"/>
      <c r="E2" s="141"/>
    </row>
    <row r="3" spans="2:12" ht="33" hidden="1" customHeight="1">
      <c r="B3" s="142" t="s">
        <v>89</v>
      </c>
      <c r="C3" s="142"/>
      <c r="D3" s="142"/>
      <c r="E3" s="142"/>
    </row>
    <row r="4" spans="2:12" s="65" customFormat="1" ht="6.75" customHeight="1">
      <c r="B4" s="61"/>
      <c r="C4" s="61"/>
      <c r="D4" s="61"/>
      <c r="E4" s="62"/>
      <c r="F4" s="63"/>
      <c r="G4" s="58"/>
      <c r="H4" s="58"/>
      <c r="I4" s="64"/>
      <c r="J4" s="64"/>
    </row>
    <row r="5" spans="2:12" s="57" customFormat="1" ht="55.5" customHeight="1">
      <c r="B5" s="66" t="s">
        <v>0</v>
      </c>
      <c r="C5" s="66" t="s">
        <v>106</v>
      </c>
      <c r="D5" s="66" t="s">
        <v>88</v>
      </c>
      <c r="E5" s="66" t="s">
        <v>107</v>
      </c>
      <c r="F5" s="67" t="s">
        <v>108</v>
      </c>
      <c r="G5" s="68" t="s">
        <v>109</v>
      </c>
      <c r="H5" s="68" t="s">
        <v>110</v>
      </c>
      <c r="I5" s="69" t="s">
        <v>111</v>
      </c>
      <c r="J5" s="69" t="s">
        <v>112</v>
      </c>
      <c r="K5" s="69" t="s">
        <v>111</v>
      </c>
      <c r="L5" s="69" t="s">
        <v>112</v>
      </c>
    </row>
    <row r="6" spans="2:12" s="65" customFormat="1" ht="147.75" customHeight="1">
      <c r="B6" s="70">
        <v>1</v>
      </c>
      <c r="C6" s="70" t="s">
        <v>113</v>
      </c>
      <c r="D6" s="71" t="s">
        <v>114</v>
      </c>
      <c r="E6" s="72" t="s">
        <v>115</v>
      </c>
      <c r="F6" s="73" t="s">
        <v>116</v>
      </c>
      <c r="G6" s="74">
        <v>2</v>
      </c>
      <c r="H6" s="75">
        <v>44915</v>
      </c>
      <c r="I6" s="76" t="s">
        <v>117</v>
      </c>
      <c r="J6" s="76" t="s">
        <v>118</v>
      </c>
      <c r="K6" s="77" t="s">
        <v>119</v>
      </c>
      <c r="L6" s="77" t="s">
        <v>120</v>
      </c>
    </row>
    <row r="7" spans="2:12" s="65" customFormat="1" ht="147.75" customHeight="1">
      <c r="B7" s="70">
        <v>2</v>
      </c>
      <c r="C7" s="70" t="s">
        <v>113</v>
      </c>
      <c r="D7" s="71" t="s">
        <v>114</v>
      </c>
      <c r="E7" s="72" t="s">
        <v>115</v>
      </c>
      <c r="F7" s="73" t="s">
        <v>121</v>
      </c>
      <c r="G7" s="74">
        <v>1</v>
      </c>
      <c r="H7" s="75">
        <v>44915</v>
      </c>
      <c r="I7" s="76" t="s">
        <v>122</v>
      </c>
      <c r="J7" s="76" t="s">
        <v>123</v>
      </c>
      <c r="K7" s="78" t="s">
        <v>124</v>
      </c>
      <c r="L7" s="78" t="s">
        <v>125</v>
      </c>
    </row>
    <row r="8" spans="2:12" s="65" customFormat="1" ht="147.75" customHeight="1">
      <c r="B8" s="70">
        <v>3</v>
      </c>
      <c r="C8" s="70" t="s">
        <v>113</v>
      </c>
      <c r="D8" s="71" t="s">
        <v>114</v>
      </c>
      <c r="E8" s="72" t="s">
        <v>115</v>
      </c>
      <c r="F8" s="79" t="s">
        <v>126</v>
      </c>
      <c r="G8" s="74">
        <v>1</v>
      </c>
      <c r="H8" s="75">
        <v>44956</v>
      </c>
      <c r="I8" s="76" t="s">
        <v>122</v>
      </c>
      <c r="J8" s="76" t="s">
        <v>123</v>
      </c>
      <c r="K8" s="78" t="s">
        <v>124</v>
      </c>
      <c r="L8" s="78" t="s">
        <v>125</v>
      </c>
    </row>
    <row r="9" spans="2:12" s="65" customFormat="1" ht="147.75" customHeight="1">
      <c r="B9" s="70">
        <v>8</v>
      </c>
      <c r="C9" s="70" t="s">
        <v>113</v>
      </c>
      <c r="D9" s="71" t="s">
        <v>114</v>
      </c>
      <c r="E9" s="72" t="s">
        <v>115</v>
      </c>
      <c r="F9" s="73" t="s">
        <v>127</v>
      </c>
      <c r="G9" s="74">
        <v>1</v>
      </c>
      <c r="H9" s="75">
        <v>44956</v>
      </c>
      <c r="I9" s="76" t="s">
        <v>128</v>
      </c>
      <c r="J9" s="76" t="s">
        <v>129</v>
      </c>
      <c r="K9" s="77" t="s">
        <v>130</v>
      </c>
      <c r="L9" s="77" t="s">
        <v>131</v>
      </c>
    </row>
    <row r="10" spans="2:12" s="65" customFormat="1" ht="147.75" customHeight="1">
      <c r="B10" s="70">
        <v>9</v>
      </c>
      <c r="C10" s="70" t="s">
        <v>113</v>
      </c>
      <c r="D10" s="71" t="s">
        <v>114</v>
      </c>
      <c r="E10" s="72" t="s">
        <v>115</v>
      </c>
      <c r="F10" s="73" t="s">
        <v>132</v>
      </c>
      <c r="G10" s="74">
        <v>2</v>
      </c>
      <c r="H10" s="75">
        <v>44956</v>
      </c>
      <c r="I10" s="80"/>
      <c r="J10" s="80"/>
      <c r="K10" s="81"/>
      <c r="L10" s="81"/>
    </row>
    <row r="11" spans="2:12" s="65" customFormat="1" ht="147.75" customHeight="1">
      <c r="B11" s="70">
        <v>11</v>
      </c>
      <c r="C11" s="70" t="s">
        <v>113</v>
      </c>
      <c r="D11" s="71" t="s">
        <v>114</v>
      </c>
      <c r="E11" s="72" t="s">
        <v>133</v>
      </c>
      <c r="F11" s="73" t="s">
        <v>134</v>
      </c>
      <c r="G11" s="74">
        <v>1</v>
      </c>
      <c r="H11" s="75">
        <v>44915</v>
      </c>
      <c r="I11" s="80" t="s">
        <v>135</v>
      </c>
      <c r="J11" s="80" t="s">
        <v>136</v>
      </c>
      <c r="K11" s="77" t="s">
        <v>137</v>
      </c>
      <c r="L11" s="77" t="s">
        <v>138</v>
      </c>
    </row>
    <row r="12" spans="2:12" s="65" customFormat="1" ht="147.75" customHeight="1">
      <c r="B12" s="70">
        <v>12</v>
      </c>
      <c r="C12" s="70" t="s">
        <v>113</v>
      </c>
      <c r="D12" s="71" t="s">
        <v>114</v>
      </c>
      <c r="E12" s="72" t="s">
        <v>133</v>
      </c>
      <c r="F12" s="73" t="s">
        <v>139</v>
      </c>
      <c r="G12" s="74">
        <v>1</v>
      </c>
      <c r="H12" s="75">
        <v>44915</v>
      </c>
      <c r="I12" s="80" t="s">
        <v>140</v>
      </c>
      <c r="J12" s="80" t="s">
        <v>141</v>
      </c>
      <c r="K12" s="77" t="s">
        <v>142</v>
      </c>
      <c r="L12" s="77" t="s">
        <v>143</v>
      </c>
    </row>
    <row r="13" spans="2:12" s="65" customFormat="1" ht="147.75" customHeight="1">
      <c r="B13" s="70">
        <v>13</v>
      </c>
      <c r="C13" s="70" t="s">
        <v>113</v>
      </c>
      <c r="D13" s="71" t="s">
        <v>114</v>
      </c>
      <c r="E13" s="72" t="s">
        <v>133</v>
      </c>
      <c r="F13" s="73" t="s">
        <v>144</v>
      </c>
      <c r="G13" s="74">
        <v>1</v>
      </c>
      <c r="H13" s="75">
        <v>44915</v>
      </c>
      <c r="I13" s="80" t="s">
        <v>145</v>
      </c>
      <c r="J13" s="80" t="s">
        <v>146</v>
      </c>
      <c r="K13" s="77" t="s">
        <v>147</v>
      </c>
      <c r="L13" s="77" t="s">
        <v>148</v>
      </c>
    </row>
    <row r="14" spans="2:12" s="65" customFormat="1" ht="147.75" customHeight="1">
      <c r="B14" s="70">
        <v>14</v>
      </c>
      <c r="C14" s="70" t="s">
        <v>149</v>
      </c>
      <c r="D14" s="71" t="s">
        <v>114</v>
      </c>
      <c r="E14" s="72" t="s">
        <v>133</v>
      </c>
      <c r="F14" s="73" t="s">
        <v>150</v>
      </c>
      <c r="G14" s="74">
        <v>4</v>
      </c>
      <c r="H14" s="75">
        <v>44915</v>
      </c>
      <c r="I14" s="80" t="s">
        <v>151</v>
      </c>
      <c r="J14" s="80" t="s">
        <v>152</v>
      </c>
      <c r="K14" s="77" t="s">
        <v>153</v>
      </c>
      <c r="L14" s="77" t="s">
        <v>154</v>
      </c>
    </row>
    <row r="15" spans="2:12" s="65" customFormat="1" ht="147.75" customHeight="1">
      <c r="B15" s="70">
        <v>15</v>
      </c>
      <c r="C15" s="70" t="s">
        <v>149</v>
      </c>
      <c r="D15" s="71" t="s">
        <v>114</v>
      </c>
      <c r="E15" s="72" t="s">
        <v>133</v>
      </c>
      <c r="F15" s="73" t="s">
        <v>155</v>
      </c>
      <c r="G15" s="74">
        <v>2</v>
      </c>
      <c r="H15" s="75">
        <v>44915</v>
      </c>
      <c r="I15" s="80"/>
      <c r="J15" s="80"/>
      <c r="K15" s="81"/>
      <c r="L15" s="81"/>
    </row>
    <row r="16" spans="2:12" s="65" customFormat="1" ht="147.75" customHeight="1">
      <c r="B16" s="70">
        <v>16</v>
      </c>
      <c r="C16" s="70" t="s">
        <v>149</v>
      </c>
      <c r="D16" s="71" t="s">
        <v>114</v>
      </c>
      <c r="E16" s="72" t="s">
        <v>133</v>
      </c>
      <c r="F16" s="73" t="s">
        <v>156</v>
      </c>
      <c r="G16" s="74">
        <v>4</v>
      </c>
      <c r="H16" s="75">
        <v>44915</v>
      </c>
      <c r="I16" s="80"/>
      <c r="J16" s="80"/>
      <c r="K16" s="81"/>
      <c r="L16" s="81"/>
    </row>
    <row r="17" spans="2:12" s="65" customFormat="1" ht="147.75" customHeight="1">
      <c r="B17" s="70">
        <v>19</v>
      </c>
      <c r="C17" s="70" t="s">
        <v>113</v>
      </c>
      <c r="D17" s="71" t="s">
        <v>114</v>
      </c>
      <c r="E17" s="72" t="s">
        <v>157</v>
      </c>
      <c r="F17" s="73" t="s">
        <v>158</v>
      </c>
      <c r="G17" s="74">
        <v>1</v>
      </c>
      <c r="H17" s="75">
        <v>44915</v>
      </c>
      <c r="I17" s="80" t="s">
        <v>159</v>
      </c>
      <c r="J17" s="80" t="s">
        <v>160</v>
      </c>
      <c r="K17" s="82" t="s">
        <v>161</v>
      </c>
      <c r="L17" s="82" t="s">
        <v>162</v>
      </c>
    </row>
    <row r="18" spans="2:12" s="65" customFormat="1" ht="147.75" customHeight="1">
      <c r="B18" s="70">
        <v>20</v>
      </c>
      <c r="C18" s="70" t="s">
        <v>113</v>
      </c>
      <c r="D18" s="71" t="s">
        <v>114</v>
      </c>
      <c r="E18" s="72" t="s">
        <v>157</v>
      </c>
      <c r="F18" s="73" t="s">
        <v>126</v>
      </c>
      <c r="G18" s="74">
        <v>1</v>
      </c>
      <c r="H18" s="75">
        <v>44915</v>
      </c>
      <c r="I18" s="80" t="s">
        <v>163</v>
      </c>
      <c r="J18" s="80" t="s">
        <v>164</v>
      </c>
      <c r="K18" s="82" t="s">
        <v>165</v>
      </c>
      <c r="L18" s="82" t="s">
        <v>166</v>
      </c>
    </row>
    <row r="19" spans="2:12" s="65" customFormat="1" ht="147.75" customHeight="1">
      <c r="B19" s="70">
        <v>22</v>
      </c>
      <c r="C19" s="70" t="s">
        <v>149</v>
      </c>
      <c r="D19" s="71" t="s">
        <v>114</v>
      </c>
      <c r="E19" s="72" t="s">
        <v>157</v>
      </c>
      <c r="F19" s="73" t="s">
        <v>167</v>
      </c>
      <c r="G19" s="74">
        <v>1</v>
      </c>
      <c r="H19" s="75">
        <v>44915</v>
      </c>
      <c r="I19" s="80" t="s">
        <v>168</v>
      </c>
      <c r="J19" s="80" t="s">
        <v>169</v>
      </c>
      <c r="K19" s="82" t="s">
        <v>170</v>
      </c>
      <c r="L19" s="82" t="s">
        <v>171</v>
      </c>
    </row>
    <row r="20" spans="2:12" s="65" customFormat="1" ht="277.5" customHeight="1">
      <c r="B20" s="70">
        <v>26</v>
      </c>
      <c r="C20" s="70" t="s">
        <v>113</v>
      </c>
      <c r="D20" s="83" t="s">
        <v>114</v>
      </c>
      <c r="E20" s="84" t="s">
        <v>172</v>
      </c>
      <c r="F20" s="73" t="s">
        <v>173</v>
      </c>
      <c r="G20" s="74">
        <v>1</v>
      </c>
      <c r="H20" s="75">
        <v>44915</v>
      </c>
      <c r="I20" s="85" t="s">
        <v>174</v>
      </c>
      <c r="J20" s="85" t="s">
        <v>175</v>
      </c>
      <c r="K20" s="82" t="s">
        <v>176</v>
      </c>
      <c r="L20" s="82" t="s">
        <v>177</v>
      </c>
    </row>
    <row r="21" spans="2:12" s="65" customFormat="1" ht="208.5" customHeight="1">
      <c r="B21" s="70">
        <v>27</v>
      </c>
      <c r="C21" s="70" t="s">
        <v>113</v>
      </c>
      <c r="D21" s="83" t="s">
        <v>114</v>
      </c>
      <c r="E21" s="84" t="s">
        <v>172</v>
      </c>
      <c r="F21" s="73" t="s">
        <v>178</v>
      </c>
      <c r="G21" s="74">
        <v>1</v>
      </c>
      <c r="H21" s="75">
        <v>44956</v>
      </c>
      <c r="I21" s="85" t="s">
        <v>179</v>
      </c>
      <c r="J21" s="85" t="s">
        <v>180</v>
      </c>
      <c r="K21" s="82" t="s">
        <v>181</v>
      </c>
      <c r="L21" s="82" t="s">
        <v>182</v>
      </c>
    </row>
    <row r="22" spans="2:12" s="65" customFormat="1" ht="147.75" customHeight="1">
      <c r="B22" s="70">
        <v>30</v>
      </c>
      <c r="C22" s="70" t="s">
        <v>113</v>
      </c>
      <c r="D22" s="83" t="s">
        <v>114</v>
      </c>
      <c r="E22" s="84" t="s">
        <v>183</v>
      </c>
      <c r="F22" s="73" t="s">
        <v>184</v>
      </c>
      <c r="G22" s="74">
        <v>1</v>
      </c>
      <c r="H22" s="75">
        <v>44915</v>
      </c>
      <c r="I22" s="80" t="s">
        <v>185</v>
      </c>
      <c r="J22" s="80" t="s">
        <v>186</v>
      </c>
      <c r="K22" s="86" t="s">
        <v>187</v>
      </c>
      <c r="L22" s="86" t="s">
        <v>188</v>
      </c>
    </row>
    <row r="23" spans="2:12" s="65" customFormat="1" ht="147.75" customHeight="1">
      <c r="B23" s="70">
        <v>31</v>
      </c>
      <c r="C23" s="70" t="s">
        <v>113</v>
      </c>
      <c r="D23" s="83" t="s">
        <v>114</v>
      </c>
      <c r="E23" s="84" t="s">
        <v>183</v>
      </c>
      <c r="F23" s="73" t="s">
        <v>189</v>
      </c>
      <c r="G23" s="74">
        <v>1</v>
      </c>
      <c r="H23" s="75">
        <v>44915</v>
      </c>
      <c r="I23" s="80" t="s">
        <v>190</v>
      </c>
      <c r="J23" s="80" t="s">
        <v>191</v>
      </c>
      <c r="K23" s="86" t="s">
        <v>192</v>
      </c>
      <c r="L23" s="86" t="s">
        <v>193</v>
      </c>
    </row>
    <row r="24" spans="2:12" s="65" customFormat="1" ht="147.75" customHeight="1">
      <c r="B24" s="70">
        <v>32</v>
      </c>
      <c r="C24" s="70" t="s">
        <v>113</v>
      </c>
      <c r="D24" s="83" t="s">
        <v>114</v>
      </c>
      <c r="E24" s="84" t="s">
        <v>183</v>
      </c>
      <c r="F24" s="73" t="s">
        <v>194</v>
      </c>
      <c r="G24" s="74">
        <v>1</v>
      </c>
      <c r="H24" s="75">
        <v>44915</v>
      </c>
      <c r="I24" s="80" t="s">
        <v>195</v>
      </c>
      <c r="J24" s="80" t="s">
        <v>196</v>
      </c>
      <c r="K24" s="86" t="s">
        <v>197</v>
      </c>
      <c r="L24" s="86" t="s">
        <v>198</v>
      </c>
    </row>
    <row r="25" spans="2:12" s="65" customFormat="1" ht="147.75" customHeight="1">
      <c r="B25" s="70">
        <v>35</v>
      </c>
      <c r="C25" s="70" t="s">
        <v>113</v>
      </c>
      <c r="D25" s="83" t="s">
        <v>114</v>
      </c>
      <c r="E25" s="84" t="s">
        <v>199</v>
      </c>
      <c r="F25" s="73" t="s">
        <v>200</v>
      </c>
      <c r="G25" s="74">
        <v>1</v>
      </c>
      <c r="H25" s="75">
        <v>44915</v>
      </c>
      <c r="I25" s="80" t="s">
        <v>201</v>
      </c>
      <c r="J25" s="80" t="s">
        <v>202</v>
      </c>
      <c r="K25" s="82" t="s">
        <v>203</v>
      </c>
      <c r="L25" s="82" t="s">
        <v>204</v>
      </c>
    </row>
    <row r="26" spans="2:12" s="65" customFormat="1" ht="147.75" customHeight="1">
      <c r="B26" s="70">
        <v>36</v>
      </c>
      <c r="C26" s="70" t="s">
        <v>113</v>
      </c>
      <c r="D26" s="83" t="s">
        <v>114</v>
      </c>
      <c r="E26" s="84" t="s">
        <v>199</v>
      </c>
      <c r="F26" s="73" t="s">
        <v>205</v>
      </c>
      <c r="G26" s="74">
        <v>2</v>
      </c>
      <c r="H26" s="75">
        <v>44915</v>
      </c>
      <c r="I26" s="80" t="s">
        <v>206</v>
      </c>
      <c r="J26" s="80" t="s">
        <v>207</v>
      </c>
      <c r="K26" s="82" t="s">
        <v>208</v>
      </c>
      <c r="L26" s="82" t="s">
        <v>209</v>
      </c>
    </row>
    <row r="27" spans="2:12" s="65" customFormat="1" ht="147.75" customHeight="1">
      <c r="B27" s="70">
        <v>37</v>
      </c>
      <c r="C27" s="70" t="s">
        <v>113</v>
      </c>
      <c r="D27" s="83" t="s">
        <v>114</v>
      </c>
      <c r="E27" s="84" t="s">
        <v>199</v>
      </c>
      <c r="F27" s="73" t="s">
        <v>210</v>
      </c>
      <c r="G27" s="74">
        <v>2</v>
      </c>
      <c r="H27" s="75">
        <v>44915</v>
      </c>
      <c r="I27" s="80" t="s">
        <v>211</v>
      </c>
      <c r="J27" s="80" t="s">
        <v>212</v>
      </c>
      <c r="K27" s="82" t="s">
        <v>203</v>
      </c>
      <c r="L27" s="82" t="s">
        <v>213</v>
      </c>
    </row>
    <row r="28" spans="2:12" s="65" customFormat="1" ht="147.75" customHeight="1">
      <c r="B28" s="70">
        <v>38</v>
      </c>
      <c r="C28" s="70" t="s">
        <v>113</v>
      </c>
      <c r="D28" s="83" t="s">
        <v>114</v>
      </c>
      <c r="E28" s="84" t="s">
        <v>199</v>
      </c>
      <c r="F28" s="73" t="s">
        <v>126</v>
      </c>
      <c r="G28" s="74">
        <v>1</v>
      </c>
      <c r="H28" s="75">
        <v>44915</v>
      </c>
      <c r="I28" s="80" t="s">
        <v>214</v>
      </c>
      <c r="J28" s="80" t="s">
        <v>215</v>
      </c>
      <c r="K28" s="82" t="s">
        <v>216</v>
      </c>
      <c r="L28" s="82" t="s">
        <v>217</v>
      </c>
    </row>
    <row r="29" spans="2:12" s="65" customFormat="1" ht="147.75" customHeight="1">
      <c r="B29" s="70">
        <v>42</v>
      </c>
      <c r="C29" s="70" t="s">
        <v>113</v>
      </c>
      <c r="D29" s="83" t="s">
        <v>114</v>
      </c>
      <c r="E29" s="84" t="s">
        <v>218</v>
      </c>
      <c r="F29" s="73" t="s">
        <v>219</v>
      </c>
      <c r="G29" s="74">
        <v>2</v>
      </c>
      <c r="H29" s="75">
        <v>44915</v>
      </c>
      <c r="I29" s="80" t="s">
        <v>220</v>
      </c>
      <c r="J29" s="80" t="s">
        <v>221</v>
      </c>
      <c r="K29" s="87" t="s">
        <v>222</v>
      </c>
      <c r="L29" s="88" t="s">
        <v>223</v>
      </c>
    </row>
    <row r="30" spans="2:12" s="65" customFormat="1" ht="147.75" customHeight="1">
      <c r="B30" s="70">
        <v>43</v>
      </c>
      <c r="C30" s="70" t="s">
        <v>113</v>
      </c>
      <c r="D30" s="83" t="s">
        <v>114</v>
      </c>
      <c r="E30" s="84" t="s">
        <v>218</v>
      </c>
      <c r="F30" s="73" t="s">
        <v>126</v>
      </c>
      <c r="G30" s="74">
        <v>1</v>
      </c>
      <c r="H30" s="75">
        <v>44915</v>
      </c>
      <c r="I30" s="80" t="s">
        <v>214</v>
      </c>
      <c r="J30" s="80" t="s">
        <v>215</v>
      </c>
      <c r="K30" s="81"/>
      <c r="L30" s="81"/>
    </row>
    <row r="31" spans="2:12" s="65" customFormat="1" ht="147.75" customHeight="1">
      <c r="B31" s="70">
        <v>44</v>
      </c>
      <c r="C31" s="70" t="s">
        <v>113</v>
      </c>
      <c r="D31" s="83" t="s">
        <v>224</v>
      </c>
      <c r="E31" s="84" t="s">
        <v>225</v>
      </c>
      <c r="F31" s="73" t="s">
        <v>226</v>
      </c>
      <c r="G31" s="74">
        <v>1</v>
      </c>
      <c r="H31" s="75">
        <v>44915</v>
      </c>
      <c r="I31" s="80" t="s">
        <v>227</v>
      </c>
      <c r="J31" s="80" t="s">
        <v>228</v>
      </c>
      <c r="K31" s="87" t="s">
        <v>229</v>
      </c>
      <c r="L31" s="88" t="s">
        <v>230</v>
      </c>
    </row>
    <row r="32" spans="2:12" s="65" customFormat="1" ht="147.75" customHeight="1">
      <c r="B32" s="70">
        <v>45</v>
      </c>
      <c r="C32" s="70" t="s">
        <v>113</v>
      </c>
      <c r="D32" s="83" t="s">
        <v>224</v>
      </c>
      <c r="E32" s="84" t="s">
        <v>225</v>
      </c>
      <c r="F32" s="73" t="s">
        <v>231</v>
      </c>
      <c r="G32" s="74">
        <v>1</v>
      </c>
      <c r="H32" s="75">
        <v>44915</v>
      </c>
      <c r="I32" s="80" t="s">
        <v>232</v>
      </c>
      <c r="J32" s="80" t="s">
        <v>233</v>
      </c>
      <c r="K32" s="89" t="s">
        <v>234</v>
      </c>
      <c r="L32" s="88" t="s">
        <v>235</v>
      </c>
    </row>
    <row r="33" spans="2:12" s="65" customFormat="1" ht="147.75" customHeight="1">
      <c r="B33" s="70">
        <v>46</v>
      </c>
      <c r="C33" s="70" t="s">
        <v>113</v>
      </c>
      <c r="D33" s="83" t="s">
        <v>224</v>
      </c>
      <c r="E33" s="84" t="s">
        <v>225</v>
      </c>
      <c r="F33" s="73" t="s">
        <v>236</v>
      </c>
      <c r="G33" s="74">
        <v>1</v>
      </c>
      <c r="H33" s="75">
        <v>44915</v>
      </c>
      <c r="I33" s="80" t="s">
        <v>237</v>
      </c>
      <c r="J33" s="80" t="s">
        <v>238</v>
      </c>
      <c r="K33" s="81"/>
      <c r="L33" s="81"/>
    </row>
    <row r="34" spans="2:12" s="65" customFormat="1" ht="147.75" customHeight="1">
      <c r="B34" s="70">
        <v>50</v>
      </c>
      <c r="C34" s="70" t="s">
        <v>113</v>
      </c>
      <c r="D34" s="83" t="s">
        <v>224</v>
      </c>
      <c r="E34" s="84" t="s">
        <v>239</v>
      </c>
      <c r="F34" s="73" t="s">
        <v>240</v>
      </c>
      <c r="G34" s="74">
        <v>1</v>
      </c>
      <c r="H34" s="75">
        <v>44915</v>
      </c>
      <c r="I34" s="80" t="s">
        <v>241</v>
      </c>
      <c r="J34" s="80" t="s">
        <v>242</v>
      </c>
      <c r="K34" s="90" t="s">
        <v>277</v>
      </c>
      <c r="L34" s="88" t="s">
        <v>243</v>
      </c>
    </row>
    <row r="35" spans="2:12" s="65" customFormat="1" ht="147.75" customHeight="1">
      <c r="B35" s="70">
        <v>54</v>
      </c>
      <c r="C35" s="70" t="s">
        <v>113</v>
      </c>
      <c r="D35" s="83" t="s">
        <v>224</v>
      </c>
      <c r="E35" s="84" t="s">
        <v>244</v>
      </c>
      <c r="F35" s="73" t="s">
        <v>126</v>
      </c>
      <c r="G35" s="74">
        <v>1</v>
      </c>
      <c r="H35" s="75">
        <v>44915</v>
      </c>
      <c r="I35" s="80" t="s">
        <v>214</v>
      </c>
      <c r="J35" s="80" t="s">
        <v>215</v>
      </c>
      <c r="K35" s="81"/>
      <c r="L35" s="81"/>
    </row>
    <row r="36" spans="2:12" s="65" customFormat="1" ht="147.75" customHeight="1">
      <c r="B36" s="70">
        <v>55</v>
      </c>
      <c r="C36" s="70" t="s">
        <v>113</v>
      </c>
      <c r="D36" s="83" t="s">
        <v>53</v>
      </c>
      <c r="E36" s="84" t="s">
        <v>245</v>
      </c>
      <c r="F36" s="73" t="s">
        <v>246</v>
      </c>
      <c r="G36" s="74">
        <v>1</v>
      </c>
      <c r="H36" s="75">
        <v>44915</v>
      </c>
      <c r="I36" s="80" t="s">
        <v>247</v>
      </c>
      <c r="J36" s="80" t="s">
        <v>248</v>
      </c>
      <c r="K36" s="81"/>
      <c r="L36" s="81"/>
    </row>
    <row r="37" spans="2:12" s="65" customFormat="1" ht="147.75" customHeight="1">
      <c r="B37" s="70">
        <v>56</v>
      </c>
      <c r="C37" s="70" t="s">
        <v>113</v>
      </c>
      <c r="D37" s="83" t="s">
        <v>249</v>
      </c>
      <c r="E37" s="84" t="s">
        <v>245</v>
      </c>
      <c r="F37" s="73" t="s">
        <v>250</v>
      </c>
      <c r="G37" s="74">
        <v>1</v>
      </c>
      <c r="H37" s="75">
        <v>44915</v>
      </c>
      <c r="I37" s="80" t="s">
        <v>251</v>
      </c>
      <c r="J37" s="80" t="s">
        <v>252</v>
      </c>
      <c r="K37" s="81"/>
      <c r="L37" s="81"/>
    </row>
    <row r="38" spans="2:12" s="65" customFormat="1" ht="147.75" customHeight="1">
      <c r="B38" s="70">
        <v>57</v>
      </c>
      <c r="C38" s="70" t="s">
        <v>113</v>
      </c>
      <c r="D38" s="83" t="s">
        <v>249</v>
      </c>
      <c r="E38" s="84" t="s">
        <v>245</v>
      </c>
      <c r="F38" s="73" t="s">
        <v>253</v>
      </c>
      <c r="G38" s="74">
        <v>1</v>
      </c>
      <c r="H38" s="75">
        <v>44915</v>
      </c>
      <c r="I38" s="80" t="s">
        <v>254</v>
      </c>
      <c r="J38" s="80" t="s">
        <v>255</v>
      </c>
      <c r="K38" s="81"/>
      <c r="L38" s="81"/>
    </row>
    <row r="39" spans="2:12" s="65" customFormat="1" ht="147.75" customHeight="1">
      <c r="B39" s="70">
        <v>58</v>
      </c>
      <c r="C39" s="70" t="s">
        <v>113</v>
      </c>
      <c r="D39" s="83" t="s">
        <v>249</v>
      </c>
      <c r="E39" s="84" t="s">
        <v>256</v>
      </c>
      <c r="F39" s="73" t="s">
        <v>257</v>
      </c>
      <c r="G39" s="74">
        <v>1</v>
      </c>
      <c r="H39" s="75">
        <v>44915</v>
      </c>
      <c r="I39" s="80" t="s">
        <v>258</v>
      </c>
      <c r="J39" s="80" t="s">
        <v>259</v>
      </c>
      <c r="K39" s="81"/>
      <c r="L39" s="81"/>
    </row>
    <row r="40" spans="2:12" s="65" customFormat="1" ht="233.25" customHeight="1">
      <c r="B40" s="70">
        <v>60</v>
      </c>
      <c r="C40" s="70" t="s">
        <v>113</v>
      </c>
      <c r="D40" s="83" t="s">
        <v>260</v>
      </c>
      <c r="E40" s="84" t="s">
        <v>261</v>
      </c>
      <c r="F40" s="73" t="s">
        <v>262</v>
      </c>
      <c r="G40" s="74">
        <v>1</v>
      </c>
      <c r="H40" s="75">
        <v>44915</v>
      </c>
      <c r="I40" s="80" t="s">
        <v>263</v>
      </c>
      <c r="J40" s="80" t="s">
        <v>264</v>
      </c>
      <c r="K40" s="81"/>
      <c r="L40" s="81"/>
    </row>
    <row r="41" spans="2:12" s="65" customFormat="1" ht="147.75" customHeight="1">
      <c r="B41" s="70">
        <v>63</v>
      </c>
      <c r="C41" s="70" t="s">
        <v>113</v>
      </c>
      <c r="D41" s="83" t="s">
        <v>260</v>
      </c>
      <c r="E41" s="84" t="s">
        <v>261</v>
      </c>
      <c r="F41" s="73" t="s">
        <v>265</v>
      </c>
      <c r="G41" s="74">
        <v>1</v>
      </c>
      <c r="H41" s="75">
        <v>44915</v>
      </c>
      <c r="I41" s="80" t="s">
        <v>266</v>
      </c>
      <c r="J41" s="80" t="s">
        <v>267</v>
      </c>
      <c r="K41" s="81"/>
      <c r="L41" s="81"/>
    </row>
    <row r="42" spans="2:12" s="65" customFormat="1" ht="147.75" customHeight="1">
      <c r="B42" s="70">
        <v>64</v>
      </c>
      <c r="C42" s="70" t="s">
        <v>113</v>
      </c>
      <c r="D42" s="83" t="s">
        <v>260</v>
      </c>
      <c r="E42" s="84" t="s">
        <v>268</v>
      </c>
      <c r="F42" s="73" t="s">
        <v>269</v>
      </c>
      <c r="G42" s="74">
        <v>2</v>
      </c>
      <c r="H42" s="75">
        <v>44915</v>
      </c>
      <c r="I42" s="80" t="s">
        <v>270</v>
      </c>
      <c r="J42" s="80" t="s">
        <v>271</v>
      </c>
      <c r="K42" s="81"/>
      <c r="L42" s="81"/>
    </row>
    <row r="43" spans="2:12" s="65" customFormat="1" ht="147.75" customHeight="1">
      <c r="B43" s="70">
        <v>65</v>
      </c>
      <c r="C43" s="70" t="s">
        <v>113</v>
      </c>
      <c r="D43" s="83" t="s">
        <v>260</v>
      </c>
      <c r="E43" s="84" t="s">
        <v>272</v>
      </c>
      <c r="F43" s="73" t="s">
        <v>273</v>
      </c>
      <c r="G43" s="74">
        <v>1</v>
      </c>
      <c r="H43" s="75">
        <v>44915</v>
      </c>
      <c r="I43" s="80" t="s">
        <v>274</v>
      </c>
      <c r="J43" s="80" t="s">
        <v>275</v>
      </c>
      <c r="K43" s="81"/>
      <c r="L43" s="81"/>
    </row>
    <row r="44" spans="2:12" s="65" customFormat="1" ht="94.5" customHeight="1" thickBot="1">
      <c r="B44" s="143" t="s">
        <v>276</v>
      </c>
      <c r="C44" s="144"/>
      <c r="D44" s="144"/>
      <c r="E44" s="144"/>
      <c r="F44" s="145"/>
      <c r="G44" s="91">
        <f>SUM(G6:G43)</f>
        <v>51</v>
      </c>
      <c r="H44" s="91"/>
      <c r="I44" s="92"/>
      <c r="J44" s="92"/>
    </row>
    <row r="45" spans="2:12" ht="33" customHeight="1" thickTop="1"/>
  </sheetData>
  <autoFilter ref="A5:J44"/>
  <mergeCells count="4">
    <mergeCell ref="B1:E1"/>
    <mergeCell ref="B2:E2"/>
    <mergeCell ref="B3:E3"/>
    <mergeCell ref="B44:F44"/>
  </mergeCells>
  <phoneticPr fontId="3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1221 update</vt:lpstr>
      <vt:lpstr>1224 update</vt:lpstr>
      <vt:lpstr>Recruit Detail</vt:lpstr>
      <vt:lpstr>JD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rachel_tan 谭采艳</dc:creator>
  <cp:lastModifiedBy>Annie_SP_Nguyen 阮氏萍</cp:lastModifiedBy>
  <dcterms:created xsi:type="dcterms:W3CDTF">2022-11-29T01:03:45Z</dcterms:created>
  <dcterms:modified xsi:type="dcterms:W3CDTF">2022-12-24T09:57:34Z</dcterms:modified>
</cp:coreProperties>
</file>